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Ludvigsen\Downloads\"/>
    </mc:Choice>
  </mc:AlternateContent>
  <xr:revisionPtr revIDLastSave="0" documentId="13_ncr:1_{F6D74E40-B850-4286-A37F-CADE06F929D2}" xr6:coauthVersionLast="47" xr6:coauthVersionMax="47" xr10:uidLastSave="{00000000-0000-0000-0000-000000000000}"/>
  <bookViews>
    <workbookView xWindow="-108" yWindow="-108" windowWidth="23256" windowHeight="12456" xr2:uid="{00000000-000D-0000-FFFF-FFFF00000000}"/>
  </bookViews>
  <sheets>
    <sheet name="Templ 2 - Infrast info template" sheetId="4" r:id="rId1"/>
  </sheets>
  <definedNames>
    <definedName name="_xlnm.Print_Area" localSheetId="0">'Templ 2 - Infrast info template'!$A$1:$H$53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4" l="1"/>
  <c r="B14" i="4"/>
  <c r="D14" i="4" s="1"/>
  <c r="C14" i="4"/>
  <c r="F27" i="4" l="1"/>
  <c r="F26" i="4"/>
  <c r="F25" i="4"/>
  <c r="F24" i="4"/>
  <c r="F23" i="4"/>
  <c r="F43" i="4" l="1"/>
  <c r="D15" i="4" s="1"/>
  <c r="F49" i="4"/>
</calcChain>
</file>

<file path=xl/sharedStrings.xml><?xml version="1.0" encoding="utf-8"?>
<sst xmlns="http://schemas.openxmlformats.org/spreadsheetml/2006/main" count="196" uniqueCount="109">
  <si>
    <t>Total</t>
  </si>
  <si>
    <t>$'000</t>
  </si>
  <si>
    <r>
      <rPr>
        <b/>
        <sz val="11"/>
        <color theme="1"/>
        <rFont val="Calibri"/>
        <family val="2"/>
        <scheme val="minor"/>
      </rPr>
      <t>Infrastructure charges revenue</t>
    </r>
    <r>
      <rPr>
        <sz val="11"/>
        <color theme="1"/>
        <rFont val="Calibri"/>
        <family val="2"/>
        <scheme val="minor"/>
      </rPr>
      <t xml:space="preserve">  </t>
    </r>
  </si>
  <si>
    <t>Financial Year</t>
  </si>
  <si>
    <t>Trunk infrastructure network</t>
  </si>
  <si>
    <t>Trunk infrastructure expenditure</t>
  </si>
  <si>
    <t>Trunk infrastructure description</t>
  </si>
  <si>
    <t>Suburb or locality of trunk infrastructure</t>
  </si>
  <si>
    <t xml:space="preserve">Infrastructure charges revenue expenditure </t>
  </si>
  <si>
    <t xml:space="preserve">Infrastructure charges revenue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</si>
  <si>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</si>
  <si>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</si>
  <si>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unspent infrastructure charges revenue </t>
  </si>
  <si>
    <t xml:space="preserve">Total amount of infrastructure charges that the local government refunded </t>
  </si>
  <si>
    <t xml:space="preserve">Total amount of infrastructure charges revenue spent on the supply of trunk infrastructure </t>
  </si>
  <si>
    <t>Infrastructure value ($'000)</t>
  </si>
  <si>
    <t>Method of infrastructure delivery (council or developer contributed)</t>
  </si>
  <si>
    <t>Development approval reference number (if application)</t>
  </si>
  <si>
    <t xml:space="preserve"> </t>
  </si>
  <si>
    <r>
      <t>[</t>
    </r>
    <r>
      <rPr>
        <b/>
        <sz val="14"/>
        <color theme="1"/>
        <rFont val="Arial Black"/>
        <family val="2"/>
      </rPr>
      <t>NOOSA SHIRE COUNCIL</t>
    </r>
    <r>
      <rPr>
        <b/>
        <sz val="14"/>
        <color theme="1"/>
        <rFont val="Calibri"/>
        <family val="2"/>
        <scheme val="minor"/>
      </rPr>
      <t>]</t>
    </r>
  </si>
  <si>
    <t>Developer</t>
  </si>
  <si>
    <t>n/a</t>
  </si>
  <si>
    <t>Council</t>
  </si>
  <si>
    <t>NOOSA SHIRE COUNCIL</t>
  </si>
  <si>
    <t>Date of update:</t>
  </si>
  <si>
    <t>LGIP reference number 
(if applicable)</t>
  </si>
  <si>
    <t xml:space="preserve">ECM Document ID: </t>
  </si>
  <si>
    <t xml:space="preserve">Version: </t>
  </si>
  <si>
    <t>Upgrade existing trunk footpath along frontage</t>
  </si>
  <si>
    <t>Transport (Pathways)</t>
  </si>
  <si>
    <r>
      <t xml:space="preserve">Reporting requirements:
</t>
    </r>
    <r>
      <rPr>
        <i/>
        <sz val="12"/>
        <color theme="1"/>
        <rFont val="Calibri"/>
        <family val="2"/>
        <scheme val="minor"/>
      </rPr>
      <t>- The infrastructure  charges information/</t>
    </r>
    <r>
      <rPr>
        <i/>
        <sz val="12"/>
        <color rgb="FF0000FF"/>
        <rFont val="Calibri"/>
        <family val="2"/>
        <scheme val="minor"/>
      </rPr>
      <t xml:space="preserve">trunk infrastructure </t>
    </r>
    <r>
      <rPr>
        <i/>
        <sz val="12"/>
        <color theme="1"/>
        <rFont val="Calibri"/>
        <family val="2"/>
        <scheme val="minor"/>
      </rPr>
      <t xml:space="preserve">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t>
    </r>
    <r>
      <rPr>
        <i/>
        <sz val="12"/>
        <color rgb="FFFF0000"/>
        <rFont val="Calibri"/>
        <family val="2"/>
        <scheme val="minor"/>
      </rPr>
      <t xml:space="preserve">    </t>
    </r>
    <r>
      <rPr>
        <i/>
        <sz val="12"/>
        <color rgb="FF0000FF"/>
        <rFont val="Calibri"/>
        <family val="2"/>
        <scheme val="minor"/>
      </rPr>
      <t xml:space="preserve">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b/>
        <sz val="12"/>
        <color theme="1"/>
        <rFont val="Calibri"/>
        <family val="2"/>
        <scheme val="minor"/>
      </rPr>
      <t xml:space="preserve">
An overview of how infrastructure charges revenue is collected and expended:
</t>
    </r>
    <r>
      <rPr>
        <i/>
        <sz val="12"/>
        <color theme="1"/>
        <rFont val="Calibri"/>
        <family val="2"/>
        <scheme val="minor"/>
      </rPr>
      <t xml:space="preserve">-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t>
    </r>
    <r>
      <rPr>
        <i/>
        <sz val="12"/>
        <color rgb="FF0000FF"/>
        <rFont val="Calibri"/>
        <family val="2"/>
        <scheme val="minor"/>
      </rPr>
      <t>Similarly, infrastructure charges collected may also be used to recover/reimburse costs previoulsy spent on trunk infrastructure previoulsy provided which may also include repayment of loans.</t>
    </r>
  </si>
  <si>
    <r>
      <t xml:space="preserve">Infrastructure charges revenue and expenditure reporting (actual and forecast) and </t>
    </r>
    <r>
      <rPr>
        <b/>
        <i/>
        <sz val="16"/>
        <rFont val="Calibri"/>
        <family val="2"/>
        <scheme val="minor"/>
      </rPr>
      <t xml:space="preserve">trunk infrastructure information summary </t>
    </r>
  </si>
  <si>
    <r>
      <t>Template 2 - Infrastructure charges information/</t>
    </r>
    <r>
      <rPr>
        <b/>
        <i/>
        <sz val="20"/>
        <rFont val="Calibri"/>
        <family val="2"/>
        <scheme val="minor"/>
      </rPr>
      <t xml:space="preserve">Trunk infrastructure information </t>
    </r>
    <r>
      <rPr>
        <i/>
        <sz val="14"/>
        <rFont val="Calibri"/>
        <family val="2"/>
        <scheme val="minor"/>
      </rPr>
      <t>(to</t>
    </r>
    <r>
      <rPr>
        <i/>
        <sz val="14"/>
        <color theme="1"/>
        <rFont val="Calibri"/>
        <family val="2"/>
        <scheme val="minor"/>
      </rPr>
      <t xml:space="preserve"> be included as part of the Infrastructure charges register) </t>
    </r>
  </si>
  <si>
    <r>
      <t xml:space="preserve">Forecast infrastructure charges </t>
    </r>
    <r>
      <rPr>
        <b/>
        <u/>
        <sz val="14"/>
        <color theme="1"/>
        <rFont val="Calibri"/>
        <family val="2"/>
        <scheme val="minor"/>
      </rPr>
      <t>revenue</t>
    </r>
    <r>
      <rPr>
        <b/>
        <sz val="14"/>
        <color theme="1"/>
        <rFont val="Calibri"/>
        <family val="2"/>
        <scheme val="minor"/>
      </rPr>
      <t xml:space="preserve"> and trunk infrastructure </t>
    </r>
    <r>
      <rPr>
        <b/>
        <u/>
        <sz val="14"/>
        <color theme="1"/>
        <rFont val="Calibri"/>
        <family val="2"/>
        <scheme val="minor"/>
      </rPr>
      <t>expenditure</t>
    </r>
    <r>
      <rPr>
        <b/>
        <sz val="14"/>
        <color theme="1"/>
        <rFont val="Calibri"/>
        <family val="2"/>
        <scheme val="minor"/>
      </rPr>
      <t xml:space="preserve"> summary  </t>
    </r>
  </si>
  <si>
    <t>Various</t>
  </si>
  <si>
    <t>Transport (Bus Stops)</t>
  </si>
  <si>
    <t>Funding of loan repayment costs associated with loan
funds raised historically to
construct trunk infrastructure
in the Noosa Shire</t>
  </si>
  <si>
    <t>Transport, 
Public Parks, 
Stormwater</t>
  </si>
  <si>
    <t>[2024-2025]</t>
  </si>
  <si>
    <t>[2025-2026]</t>
  </si>
  <si>
    <t>Peregian Beach</t>
  </si>
  <si>
    <t>[2026-2027]</t>
  </si>
  <si>
    <t>TOTAL VALUE =</t>
  </si>
  <si>
    <r>
      <t xml:space="preserve">As reconciled with Infrastructure Charges Register receipts </t>
    </r>
    <r>
      <rPr>
        <b/>
        <sz val="11"/>
        <rFont val="Calibri"/>
        <family val="2"/>
        <scheme val="minor"/>
      </rPr>
      <t>2023-2024</t>
    </r>
  </si>
  <si>
    <r>
      <t xml:space="preserve">from: Passenger Transport Accessible Infrastructure Program </t>
    </r>
    <r>
      <rPr>
        <b/>
        <sz val="11"/>
        <rFont val="Calibri"/>
        <family val="2"/>
        <scheme val="minor"/>
      </rPr>
      <t>2023-2024</t>
    </r>
    <r>
      <rPr>
        <sz val="11"/>
        <rFont val="Calibri"/>
        <family val="2"/>
        <scheme val="minor"/>
      </rPr>
      <t xml:space="preserve"> projects list </t>
    </r>
  </si>
  <si>
    <t>[2027-2028]</t>
  </si>
  <si>
    <r>
      <t>[</t>
    </r>
    <r>
      <rPr>
        <b/>
        <sz val="14"/>
        <color theme="1"/>
        <rFont val="Arial Black"/>
        <family val="2"/>
      </rPr>
      <t>2023-2024</t>
    </r>
    <r>
      <rPr>
        <b/>
        <sz val="14"/>
        <color theme="1"/>
        <rFont val="Calibri"/>
        <family val="2"/>
        <scheme val="minor"/>
      </rPr>
      <t xml:space="preserve">] financial year infrastructure charges </t>
    </r>
    <r>
      <rPr>
        <b/>
        <u/>
        <sz val="14"/>
        <color theme="1"/>
        <rFont val="Calibri"/>
        <family val="2"/>
        <scheme val="minor"/>
      </rPr>
      <t>revenue</t>
    </r>
    <r>
      <rPr>
        <b/>
        <sz val="14"/>
        <color theme="1"/>
        <rFont val="Calibri"/>
        <family val="2"/>
        <scheme val="minor"/>
      </rPr>
      <t xml:space="preserve"> and </t>
    </r>
    <r>
      <rPr>
        <b/>
        <u/>
        <sz val="14"/>
        <color theme="1"/>
        <rFont val="Calibri"/>
        <family val="2"/>
        <scheme val="minor"/>
      </rPr>
      <t>expenditure</t>
    </r>
    <r>
      <rPr>
        <b/>
        <sz val="14"/>
        <color theme="1"/>
        <rFont val="Calibri"/>
        <family val="2"/>
        <scheme val="minor"/>
      </rPr>
      <t xml:space="preserve"> summary  </t>
    </r>
  </si>
  <si>
    <r>
      <t>[</t>
    </r>
    <r>
      <rPr>
        <b/>
        <sz val="14"/>
        <color theme="1"/>
        <rFont val="Arial Black"/>
        <family val="2"/>
      </rPr>
      <t>2023-2024</t>
    </r>
    <r>
      <rPr>
        <b/>
        <sz val="14"/>
        <color theme="1"/>
        <rFont val="Calibri"/>
        <family val="2"/>
        <scheme val="minor"/>
      </rPr>
      <t>] financial year trunk infrastructure</t>
    </r>
    <r>
      <rPr>
        <b/>
        <sz val="14"/>
        <rFont val="Calibri"/>
        <family val="2"/>
        <scheme val="minor"/>
      </rPr>
      <t xml:space="preserve"> </t>
    </r>
    <r>
      <rPr>
        <b/>
        <u/>
        <sz val="14"/>
        <rFont val="Calibri"/>
        <family val="2"/>
        <scheme val="minor"/>
      </rPr>
      <t>information</t>
    </r>
    <r>
      <rPr>
        <b/>
        <sz val="14"/>
        <color theme="1"/>
        <rFont val="Calibri"/>
        <family val="2"/>
        <scheme val="minor"/>
      </rPr>
      <t xml:space="preserve"> summary  </t>
    </r>
  </si>
  <si>
    <r>
      <rPr>
        <b/>
        <i/>
        <u/>
        <sz val="10"/>
        <color rgb="FF0000FF"/>
        <rFont val="Calibri"/>
        <family val="2"/>
        <scheme val="minor"/>
      </rPr>
      <t>Note:</t>
    </r>
    <r>
      <rPr>
        <i/>
        <sz val="10"/>
        <color rgb="FF0000FF"/>
        <rFont val="Calibri"/>
        <family val="2"/>
        <scheme val="minor"/>
      </rPr>
      <t xml:space="preserve"> 
Trunk infrastructure balance funded from other sources</t>
    </r>
  </si>
  <si>
    <r>
      <rPr>
        <b/>
        <i/>
        <u/>
        <sz val="10"/>
        <color rgb="FF0000FF"/>
        <rFont val="Calibri"/>
        <family val="2"/>
        <scheme val="minor"/>
      </rPr>
      <t>Note:</t>
    </r>
    <r>
      <rPr>
        <i/>
        <sz val="10"/>
        <color rgb="FF0000FF"/>
        <rFont val="Calibri"/>
        <family val="2"/>
        <scheme val="minor"/>
      </rPr>
      <t xml:space="preserve"> includes Special contributions paid via Infrastructure Agreements:
- 1 x IA car park (MCU13/0081.03 for 1 space) = $28,741.00</t>
    </r>
  </si>
  <si>
    <t>MCU21/0228</t>
  </si>
  <si>
    <t>Tewantin</t>
  </si>
  <si>
    <t>Cooroy</t>
  </si>
  <si>
    <t>Upgrade to bus stop</t>
  </si>
  <si>
    <t>R46</t>
  </si>
  <si>
    <t>R21</t>
  </si>
  <si>
    <t>R23</t>
  </si>
  <si>
    <t>500905 - Rufous St - Stage 3 Community House, Car Park &amp; Landscape</t>
  </si>
  <si>
    <t>510169 - Noosa Leisure Centre Needs Assessment</t>
  </si>
  <si>
    <t>511057 - Noosaville - Apex Park Fitness Equipment - Upgrade LGIP</t>
  </si>
  <si>
    <t>510208 - Sunshine Beach Ed Webb Park Upgrade (LGIP) SEQCSP2124</t>
  </si>
  <si>
    <t>500551 - Noosa Hinterland Priority Playground - Planning &amp; Design</t>
  </si>
  <si>
    <t>510104 - Detailed Design Redevelopment Cooroy Sports Complex</t>
  </si>
  <si>
    <t>510033 - NDSC Stage 1 McKinnon Drive Community Sports Complex</t>
  </si>
  <si>
    <t>510199 - Noosaville Foreshore Masterplan including Thomas Street</t>
  </si>
  <si>
    <t>510116 - Noosa Heads Precinct West end Sofitel Boardwalk SEQCSP2124</t>
  </si>
  <si>
    <t>500864 - Tewantin Doonella Bridge Renewal</t>
  </si>
  <si>
    <t>510066 - Noosa Heads Garth Prowd Bridge Renewal</t>
  </si>
  <si>
    <t>500946 - Kin Kin Wahpunga Lane Bridge Renewal Annual - BRP</t>
  </si>
  <si>
    <t>511027 - Noosa Shire - Shire Wide - Roundabout Signage</t>
  </si>
  <si>
    <t>510047 - Tewantin Beckmans Road Bypass Stage 1</t>
  </si>
  <si>
    <t>510128 - Noosa Heads, Noosa Drive Halse Lane to Sunshine Beach Rd</t>
  </si>
  <si>
    <t>Noosaville Foreshore Land Use Master Plan</t>
  </si>
  <si>
    <t>Public Parks</t>
  </si>
  <si>
    <t>Noosaville</t>
  </si>
  <si>
    <t>Apex Park - Noosaville
Upgrade to facilities &amp; Fitness equipment</t>
  </si>
  <si>
    <t>Wapunga Lane Bridge</t>
  </si>
  <si>
    <t>Transport (Roads)</t>
  </si>
  <si>
    <t>Kin Kin</t>
  </si>
  <si>
    <r>
      <t xml:space="preserve">Infrastructure charges revenue, offsets and refunds as reconciled with the Infrastructue Charges Register &amp; T1 finance receipts </t>
    </r>
    <r>
      <rPr>
        <b/>
        <sz val="11"/>
        <rFont val="Calibri"/>
        <family val="2"/>
        <scheme val="minor"/>
      </rPr>
      <t>2023-2024</t>
    </r>
    <r>
      <rPr>
        <sz val="11"/>
        <rFont val="Calibri"/>
        <family val="2"/>
        <scheme val="minor"/>
      </rPr>
      <t xml:space="preserve">
Amount of Unspent infrastructue charges revenue (excl non-trunk and car parking in leiu) from: </t>
    </r>
    <r>
      <rPr>
        <b/>
        <sz val="11"/>
        <rFont val="Calibri"/>
        <family val="2"/>
        <scheme val="minor"/>
      </rPr>
      <t>Reserves and Restricted Cash Balance per Financial Statements</t>
    </r>
  </si>
  <si>
    <t xml:space="preserve">from: 81% (2020 repayment pre refinance. $3.210M Old SC debt repayment total repayment $3.95M) * $3.761M </t>
  </si>
  <si>
    <r>
      <t xml:space="preserve">From: </t>
    </r>
    <r>
      <rPr>
        <b/>
        <sz val="11"/>
        <rFont val="Calibri"/>
        <family val="2"/>
        <scheme val="minor"/>
      </rPr>
      <t>2024–25 Budget</t>
    </r>
  </si>
  <si>
    <t>ADDITIONAL NOTES (Internal Only - Not published)</t>
  </si>
  <si>
    <t>Rufous St Community Facility Redevelopment</t>
  </si>
  <si>
    <t>Noosa Leisure Centre Upgrade (Masterplan)</t>
  </si>
  <si>
    <t>Tewantin Doonella Bridge</t>
  </si>
  <si>
    <t>Cooroy Hinterland Playground</t>
  </si>
  <si>
    <t>Cooroy Sports Complex Upgrade - Planning and Design</t>
  </si>
  <si>
    <t>Tewantin Noosa District Sports Complex - Building Upgrade</t>
  </si>
  <si>
    <t>Noosa Parade, Noosa Heads</t>
  </si>
  <si>
    <t>Noosa Heads</t>
  </si>
  <si>
    <t>Shire Wide Directional Signage</t>
  </si>
  <si>
    <t>Tewantin Bypass</t>
  </si>
  <si>
    <t>RF1</t>
  </si>
  <si>
    <t>upgrade to existing
Map Code: LGIP-PC-12</t>
  </si>
  <si>
    <t>R28</t>
  </si>
  <si>
    <t>R7</t>
  </si>
  <si>
    <t>Sunshine Beach Ed Webb Park Upgrade</t>
  </si>
  <si>
    <t>S12</t>
  </si>
  <si>
    <t>S10</t>
  </si>
  <si>
    <t>upgrade to existing
Map Code: LGIP-PC-12
(R27-R29)</t>
  </si>
  <si>
    <t>PW13</t>
  </si>
  <si>
    <t>upgrade to existing
Map Code: LGIP-TR-11</t>
  </si>
  <si>
    <t>upgrade to existing
Map Code: LGIP-TR-13
(PW13 &amp; R17)</t>
  </si>
  <si>
    <t>Transport (Roads&amp; Pathways)</t>
  </si>
  <si>
    <t>R14</t>
  </si>
  <si>
    <t>PW25</t>
  </si>
  <si>
    <t>Noosa Heads, Noosa Drive Halse Lane to Sunshine Beach Rd</t>
  </si>
  <si>
    <t>From: Project Initiation Brief Register June 2024 (TG Edits Final).xls + Loan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</si>
</sst>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0.0"/>
    <numFmt numFmtId="165" formatCode="dd\-mmmm\-yyyy"/>
  </numFmts>
  <fonts count="3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sz val="11"/>
      <name val="Calibri"/>
      <family val="2"/>
      <scheme val="minor"/>
    </font>
    <font>
      <b/>
      <i/>
      <sz val="20"/>
      <color theme="1"/>
      <name val="Calibri"/>
      <family val="2"/>
      <scheme val="minor"/>
    </font>
    <font>
      <b/>
      <i/>
      <sz val="16"/>
      <color theme="1"/>
      <name val="Calibri"/>
      <family val="2"/>
      <scheme val="minor"/>
    </font>
    <font>
      <b/>
      <sz val="12"/>
      <color theme="1"/>
      <name val="Calibri"/>
      <family val="2"/>
      <scheme val="minor"/>
    </font>
    <font>
      <sz val="11"/>
      <color theme="0"/>
      <name val="Calibri"/>
      <family val="2"/>
      <scheme val="minor"/>
    </font>
    <font>
      <i/>
      <sz val="12"/>
      <color theme="1"/>
      <name val="Calibri"/>
      <family val="2"/>
      <scheme val="minor"/>
    </font>
    <font>
      <b/>
      <sz val="11"/>
      <name val="Calibri"/>
      <family val="2"/>
      <scheme val="minor"/>
    </font>
    <font>
      <sz val="11"/>
      <color rgb="FFFF0000"/>
      <name val="Calibri"/>
      <family val="2"/>
      <scheme val="minor"/>
    </font>
    <font>
      <i/>
      <sz val="12"/>
      <color rgb="FFFF0000"/>
      <name val="Calibri"/>
      <family val="2"/>
      <scheme val="minor"/>
    </font>
    <font>
      <b/>
      <sz val="14"/>
      <color theme="1"/>
      <name val="Arial Black"/>
      <family val="2"/>
    </font>
    <font>
      <b/>
      <i/>
      <sz val="20"/>
      <name val="Calibri"/>
      <family val="2"/>
      <scheme val="minor"/>
    </font>
    <font>
      <i/>
      <sz val="12"/>
      <color rgb="FF0000FF"/>
      <name val="Calibri"/>
      <family val="2"/>
      <scheme val="minor"/>
    </font>
    <font>
      <sz val="11"/>
      <color rgb="FF0000FF"/>
      <name val="Calibri"/>
      <family val="2"/>
      <scheme val="minor"/>
    </font>
    <font>
      <u/>
      <sz val="11"/>
      <name val="Arial Black"/>
      <family val="2"/>
    </font>
    <font>
      <b/>
      <i/>
      <sz val="16"/>
      <name val="Calibri"/>
      <family val="2"/>
      <scheme val="minor"/>
    </font>
    <font>
      <i/>
      <sz val="14"/>
      <name val="Calibri"/>
      <family val="2"/>
      <scheme val="minor"/>
    </font>
    <font>
      <i/>
      <sz val="14"/>
      <color theme="1"/>
      <name val="Calibri"/>
      <family val="2"/>
      <scheme val="minor"/>
    </font>
    <font>
      <b/>
      <sz val="14"/>
      <name val="Calibri"/>
      <family val="2"/>
      <scheme val="minor"/>
    </font>
    <font>
      <b/>
      <u/>
      <sz val="14"/>
      <color theme="1"/>
      <name val="Calibri"/>
      <family val="2"/>
      <scheme val="minor"/>
    </font>
    <font>
      <b/>
      <u/>
      <sz val="14"/>
      <name val="Calibri"/>
      <family val="2"/>
      <scheme val="minor"/>
    </font>
    <font>
      <i/>
      <sz val="11"/>
      <name val="Calibri"/>
      <family val="2"/>
      <scheme val="minor"/>
    </font>
    <font>
      <sz val="8"/>
      <name val="Calibri"/>
      <family val="2"/>
      <scheme val="minor"/>
    </font>
    <font>
      <i/>
      <sz val="10"/>
      <color rgb="FF0000FF"/>
      <name val="Calibri"/>
      <family val="2"/>
      <scheme val="minor"/>
    </font>
    <font>
      <b/>
      <i/>
      <u/>
      <sz val="10"/>
      <color rgb="FF0000FF"/>
      <name val="Calibri"/>
      <family val="2"/>
      <scheme val="minor"/>
    </font>
    <font>
      <b/>
      <i/>
      <sz val="11"/>
      <name val="Calibri"/>
      <family val="2"/>
      <scheme val="minor"/>
    </font>
    <font>
      <sz val="10"/>
      <color rgb="FF0000FF"/>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7" fillId="5" borderId="1" xfId="0" applyFont="1" applyFill="1" applyBorder="1" applyAlignment="1">
      <alignment horizontal="center" vertical="center" wrapText="1"/>
    </xf>
    <xf numFmtId="0" fontId="0" fillId="6" borderId="2" xfId="0" applyFill="1" applyBorder="1" applyAlignment="1">
      <alignment vertical="center" wrapText="1"/>
    </xf>
    <xf numFmtId="0" fontId="11" fillId="4" borderId="1" xfId="0" applyFont="1" applyFill="1" applyBorder="1" applyAlignment="1">
      <alignment horizontal="center" vertical="center" wrapText="1"/>
    </xf>
    <xf numFmtId="0" fontId="3" fillId="6" borderId="2" xfId="0" applyFont="1" applyFill="1" applyBorder="1" applyAlignment="1">
      <alignment vertical="center" wrapText="1"/>
    </xf>
    <xf numFmtId="0" fontId="1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164" fontId="3" fillId="7" borderId="1"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top"/>
    </xf>
    <xf numFmtId="0" fontId="8" fillId="0" borderId="6" xfId="0" applyFont="1" applyBorder="1"/>
    <xf numFmtId="0" fontId="0" fillId="0" borderId="7" xfId="0" applyBorder="1"/>
    <xf numFmtId="0" fontId="0" fillId="0" borderId="8" xfId="0" applyBorder="1"/>
    <xf numFmtId="0" fontId="0" fillId="0" borderId="9" xfId="0" applyBorder="1"/>
    <xf numFmtId="0" fontId="0" fillId="0" borderId="10" xfId="0" applyBorder="1"/>
    <xf numFmtId="0" fontId="9" fillId="0" borderId="9" xfId="0" applyFont="1" applyBorder="1"/>
    <xf numFmtId="0" fontId="4" fillId="0" borderId="9" xfId="0" applyFont="1" applyBorder="1"/>
    <xf numFmtId="0" fontId="6" fillId="0" borderId="9" xfId="0" applyFont="1" applyBorder="1"/>
    <xf numFmtId="0" fontId="10" fillId="0" borderId="0" xfId="0" applyFont="1"/>
    <xf numFmtId="0" fontId="13" fillId="5" borderId="1" xfId="0" applyFont="1" applyFill="1" applyBorder="1" applyAlignment="1">
      <alignment horizontal="center" vertical="center" wrapText="1"/>
    </xf>
    <xf numFmtId="0" fontId="19" fillId="0" borderId="10" xfId="0" applyFont="1" applyBorder="1" applyAlignment="1">
      <alignment wrapText="1"/>
    </xf>
    <xf numFmtId="0" fontId="14" fillId="0" borderId="10" xfId="0" applyFont="1" applyBorder="1" applyAlignment="1">
      <alignment wrapText="1"/>
    </xf>
    <xf numFmtId="0" fontId="5" fillId="0" borderId="9" xfId="0" applyFont="1" applyBorder="1" applyAlignment="1">
      <alignment horizontal="right"/>
    </xf>
    <xf numFmtId="0" fontId="5" fillId="0" borderId="0" xfId="0" applyFont="1" applyAlignment="1">
      <alignment horizontal="right"/>
    </xf>
    <xf numFmtId="0" fontId="20" fillId="0" borderId="10" xfId="0" applyFont="1" applyBorder="1"/>
    <xf numFmtId="0" fontId="7" fillId="0" borderId="10" xfId="0" applyFont="1" applyBorder="1" applyAlignment="1">
      <alignment vertical="center" wrapText="1"/>
    </xf>
    <xf numFmtId="164" fontId="7" fillId="7" borderId="1" xfId="0" applyNumberFormat="1" applyFont="1" applyFill="1" applyBorder="1" applyAlignment="1">
      <alignment horizontal="center" vertical="center"/>
    </xf>
    <xf numFmtId="0" fontId="3" fillId="0" borderId="9" xfId="0" applyFont="1" applyBorder="1"/>
    <xf numFmtId="164" fontId="0" fillId="0" borderId="0" xfId="0" applyNumberFormat="1" applyAlignment="1">
      <alignment horizontal="center"/>
    </xf>
    <xf numFmtId="164" fontId="0" fillId="0" borderId="0" xfId="0" applyNumberFormat="1"/>
    <xf numFmtId="0" fontId="0" fillId="0" borderId="14" xfId="0" applyBorder="1"/>
    <xf numFmtId="0" fontId="29" fillId="0" borderId="0" xfId="0" applyFont="1" applyAlignment="1">
      <alignment wrapText="1"/>
    </xf>
    <xf numFmtId="0" fontId="4" fillId="9" borderId="0" xfId="0" applyFont="1" applyFill="1" applyAlignment="1">
      <alignment horizontal="center"/>
    </xf>
    <xf numFmtId="165" fontId="4" fillId="9" borderId="0" xfId="0" applyNumberFormat="1" applyFont="1" applyFill="1" applyAlignment="1">
      <alignment horizontal="center"/>
    </xf>
    <xf numFmtId="164" fontId="27" fillId="10" borderId="27" xfId="0" applyNumberFormat="1" applyFont="1" applyFill="1" applyBorder="1" applyAlignment="1">
      <alignment horizontal="center" vertical="center" wrapText="1"/>
    </xf>
    <xf numFmtId="0" fontId="7" fillId="0" borderId="17" xfId="0" applyFont="1" applyBorder="1" applyAlignment="1">
      <alignment vertical="center" wrapText="1"/>
    </xf>
    <xf numFmtId="0" fontId="29" fillId="0" borderId="3" xfId="0" applyFont="1" applyBorder="1" applyAlignment="1">
      <alignment horizontal="center" vertical="center" wrapText="1"/>
    </xf>
    <xf numFmtId="164" fontId="32" fillId="0" borderId="2" xfId="0" applyNumberFormat="1" applyFont="1" applyBorder="1" applyAlignment="1">
      <alignment horizontal="center" vertical="center"/>
    </xf>
    <xf numFmtId="0" fontId="7" fillId="0" borderId="19" xfId="0" applyFont="1" applyBorder="1" applyAlignment="1">
      <alignment vertical="center" wrapText="1"/>
    </xf>
    <xf numFmtId="0" fontId="6" fillId="10" borderId="15" xfId="0" applyFont="1" applyFill="1" applyBorder="1" applyAlignment="1">
      <alignment horizontal="center" vertical="center" wrapText="1"/>
    </xf>
    <xf numFmtId="0" fontId="6" fillId="10" borderId="16" xfId="0" applyFont="1" applyFill="1" applyBorder="1" applyAlignment="1">
      <alignment vertical="center" wrapText="1"/>
    </xf>
    <xf numFmtId="164" fontId="6" fillId="10" borderId="16" xfId="0" applyNumberFormat="1"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24" xfId="0" applyFont="1" applyFill="1" applyBorder="1" applyAlignment="1">
      <alignment vertical="center" wrapText="1"/>
    </xf>
    <xf numFmtId="0" fontId="27" fillId="10" borderId="26" xfId="0" applyFont="1" applyFill="1" applyBorder="1" applyAlignment="1">
      <alignment horizontal="center" vertical="center" wrapText="1"/>
    </xf>
    <xf numFmtId="0" fontId="27" fillId="10" borderId="27" xfId="0" applyFont="1" applyFill="1" applyBorder="1" applyAlignment="1">
      <alignment vertical="center" wrapText="1"/>
    </xf>
    <xf numFmtId="0" fontId="6" fillId="10" borderId="27" xfId="0" applyFont="1" applyFill="1" applyBorder="1" applyAlignment="1">
      <alignment vertical="center" wrapText="1"/>
    </xf>
    <xf numFmtId="0" fontId="27" fillId="10" borderId="16" xfId="0" applyFont="1" applyFill="1" applyBorder="1" applyAlignment="1">
      <alignment vertical="center" wrapText="1"/>
    </xf>
    <xf numFmtId="164" fontId="27" fillId="10" borderId="16" xfId="0" applyNumberFormat="1" applyFont="1" applyFill="1" applyBorder="1" applyAlignment="1">
      <alignment horizontal="center" vertical="center" wrapText="1"/>
    </xf>
    <xf numFmtId="6" fontId="27" fillId="10" borderId="16" xfId="0" applyNumberFormat="1" applyFont="1" applyFill="1" applyBorder="1" applyAlignment="1">
      <alignment horizontal="left" vertical="center" wrapText="1"/>
    </xf>
    <xf numFmtId="6" fontId="27" fillId="10" borderId="27" xfId="0" applyNumberFormat="1" applyFont="1" applyFill="1" applyBorder="1" applyAlignment="1">
      <alignment horizontal="left" vertical="center" wrapText="1"/>
    </xf>
    <xf numFmtId="0" fontId="27" fillId="10" borderId="18" xfId="0" applyFont="1" applyFill="1" applyBorder="1" applyAlignment="1">
      <alignment horizontal="center" vertical="center" wrapText="1"/>
    </xf>
    <xf numFmtId="0" fontId="27" fillId="10" borderId="1" xfId="0" applyFont="1" applyFill="1" applyBorder="1" applyAlignment="1">
      <alignment vertical="center" wrapText="1"/>
    </xf>
    <xf numFmtId="0" fontId="27" fillId="10" borderId="21" xfId="0" applyFont="1" applyFill="1" applyBorder="1" applyAlignment="1">
      <alignment vertical="center" wrapText="1"/>
    </xf>
    <xf numFmtId="164" fontId="27" fillId="10" borderId="21" xfId="0" applyNumberFormat="1" applyFont="1" applyFill="1" applyBorder="1" applyAlignment="1">
      <alignment horizontal="center" vertical="center" wrapText="1"/>
    </xf>
    <xf numFmtId="6" fontId="27" fillId="10" borderId="21" xfId="0" applyNumberFormat="1" applyFont="1" applyFill="1" applyBorder="1" applyAlignment="1">
      <alignment horizontal="left" vertical="center" wrapText="1"/>
    </xf>
    <xf numFmtId="0" fontId="31" fillId="10" borderId="28" xfId="0" applyFont="1" applyFill="1" applyBorder="1" applyAlignment="1">
      <alignment horizontal="right" vertical="center" wrapText="1"/>
    </xf>
    <xf numFmtId="164" fontId="31" fillId="10" borderId="22" xfId="0" applyNumberFormat="1" applyFont="1" applyFill="1" applyBorder="1" applyAlignment="1">
      <alignment horizontal="center" vertical="center" wrapText="1"/>
    </xf>
    <xf numFmtId="164" fontId="27" fillId="10" borderId="24" xfId="0" applyNumberFormat="1" applyFont="1" applyFill="1" applyBorder="1" applyAlignment="1">
      <alignment horizontal="center" vertical="center" wrapText="1"/>
    </xf>
    <xf numFmtId="0" fontId="7" fillId="0" borderId="25" xfId="0" applyFont="1" applyBorder="1" applyAlignment="1">
      <alignment vertical="center" wrapText="1"/>
    </xf>
    <xf numFmtId="0" fontId="27" fillId="10" borderId="20"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0" fillId="0" borderId="11" xfId="0" applyFont="1"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2" fillId="2" borderId="2" xfId="0" applyFont="1" applyFill="1" applyBorder="1" applyAlignment="1">
      <alignment horizontal="center" vertical="center" wrapText="1"/>
    </xf>
    <xf numFmtId="0" fontId="0" fillId="0" borderId="3" xfId="0" applyBorder="1" applyAlignment="1">
      <alignment horizontal="center" vertical="center" wrapText="1"/>
    </xf>
    <xf numFmtId="0" fontId="2" fillId="4" borderId="2" xfId="0" applyFont="1" applyFill="1" applyBorder="1" applyAlignment="1">
      <alignment horizontal="center" vertical="center" wrapText="1"/>
    </xf>
    <xf numFmtId="0" fontId="0" fillId="0" borderId="5" xfId="0" applyBorder="1" applyAlignment="1">
      <alignment horizontal="center" vertical="center" wrapText="1"/>
    </xf>
    <xf numFmtId="0" fontId="7" fillId="0" borderId="19" xfId="0" applyFont="1" applyBorder="1" applyAlignment="1">
      <alignment vertical="center" wrapText="1"/>
    </xf>
  </cellXfs>
  <cellStyles count="2">
    <cellStyle name="Currency 2" xfId="1" xr:uid="{00000000-0005-0000-0000-000000000000}"/>
    <cellStyle name="Normal" xfId="0" builtinId="0"/>
  </cellStyles>
  <dxfs count="0"/>
  <tableStyles count="0" defaultTableStyle="TableStyleMedium2" defaultPivotStyle="PivotStyleLight16"/>
  <colors>
    <mruColors>
      <color rgb="FF66FF33"/>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
  <sheetViews>
    <sheetView tabSelected="1" zoomScale="85" zoomScaleNormal="85" workbookViewId="0">
      <selection activeCell="B8" sqref="B8"/>
    </sheetView>
  </sheetViews>
  <sheetFormatPr defaultColWidth="9.109375" defaultRowHeight="14.4" x14ac:dyDescent="0.3"/>
  <cols>
    <col min="1" max="1" width="28.33203125" customWidth="1"/>
    <col min="2" max="2" width="29.88671875" bestFit="1" customWidth="1"/>
    <col min="3" max="3" width="24.109375" customWidth="1"/>
    <col min="4" max="4" width="20.6640625" customWidth="1"/>
    <col min="5" max="5" width="22.88671875" customWidth="1"/>
    <col min="6" max="6" width="20.33203125" customWidth="1"/>
    <col min="7" max="7" width="21.5546875" customWidth="1"/>
    <col min="8" max="8" width="142.44140625" hidden="1" customWidth="1"/>
    <col min="9" max="9" width="21.6640625" customWidth="1"/>
    <col min="10" max="10" width="19.33203125" customWidth="1"/>
    <col min="11" max="11" width="17" customWidth="1"/>
    <col min="12" max="12" width="17.44140625" customWidth="1"/>
    <col min="13" max="13" width="16.109375" customWidth="1"/>
  </cols>
  <sheetData>
    <row r="1" spans="1:8" ht="25.8" x14ac:dyDescent="0.5">
      <c r="A1" s="13" t="s">
        <v>32</v>
      </c>
      <c r="B1" s="14"/>
      <c r="C1" s="14"/>
      <c r="D1" s="14"/>
      <c r="E1" s="14"/>
      <c r="F1" s="14"/>
      <c r="G1" s="14"/>
      <c r="H1" s="15"/>
    </row>
    <row r="2" spans="1:8" x14ac:dyDescent="0.3">
      <c r="A2" s="16"/>
      <c r="H2" s="17"/>
    </row>
    <row r="3" spans="1:8" ht="21" x14ac:dyDescent="0.4">
      <c r="A3" s="18" t="s">
        <v>31</v>
      </c>
      <c r="H3" s="17"/>
    </row>
    <row r="4" spans="1:8" ht="21" x14ac:dyDescent="0.5">
      <c r="A4" s="19" t="s">
        <v>19</v>
      </c>
      <c r="H4" s="17"/>
    </row>
    <row r="5" spans="1:8" ht="18" x14ac:dyDescent="0.35">
      <c r="A5" s="26" t="s">
        <v>26</v>
      </c>
      <c r="B5" s="35">
        <v>23359715</v>
      </c>
      <c r="H5" s="17"/>
    </row>
    <row r="6" spans="1:8" ht="18" x14ac:dyDescent="0.35">
      <c r="A6" s="26" t="s">
        <v>27</v>
      </c>
      <c r="B6" s="35">
        <v>2</v>
      </c>
      <c r="H6" s="17"/>
    </row>
    <row r="7" spans="1:8" ht="18" x14ac:dyDescent="0.35">
      <c r="A7" s="25" t="s">
        <v>24</v>
      </c>
      <c r="B7" s="36">
        <v>45615</v>
      </c>
      <c r="H7" s="17"/>
    </row>
    <row r="8" spans="1:8" x14ac:dyDescent="0.3">
      <c r="A8" s="20"/>
      <c r="H8" s="17"/>
    </row>
    <row r="9" spans="1:8" ht="21" x14ac:dyDescent="0.5">
      <c r="A9" s="19" t="s">
        <v>46</v>
      </c>
      <c r="H9" s="27" t="s">
        <v>82</v>
      </c>
    </row>
    <row r="10" spans="1:8" ht="18" x14ac:dyDescent="0.35">
      <c r="A10" s="19"/>
      <c r="H10" s="17"/>
    </row>
    <row r="11" spans="1:8" ht="34.5" customHeight="1" x14ac:dyDescent="0.3">
      <c r="A11" s="20"/>
      <c r="B11" s="70" t="s">
        <v>9</v>
      </c>
      <c r="C11" s="71"/>
      <c r="D11" s="72" t="s">
        <v>8</v>
      </c>
      <c r="E11" s="73"/>
      <c r="F11" s="71"/>
      <c r="H11" s="17"/>
    </row>
    <row r="12" spans="1:8" ht="93.75" customHeight="1" x14ac:dyDescent="0.3">
      <c r="A12" s="20"/>
      <c r="B12" s="5" t="s">
        <v>10</v>
      </c>
      <c r="C12" s="5" t="s">
        <v>11</v>
      </c>
      <c r="D12" s="3" t="s">
        <v>14</v>
      </c>
      <c r="E12" s="3" t="s">
        <v>13</v>
      </c>
      <c r="F12" s="3" t="s">
        <v>12</v>
      </c>
      <c r="H12" s="17"/>
    </row>
    <row r="13" spans="1:8" ht="27" customHeight="1" x14ac:dyDescent="0.3">
      <c r="A13" s="16"/>
      <c r="B13" s="5" t="s">
        <v>1</v>
      </c>
      <c r="C13" s="5" t="s">
        <v>1</v>
      </c>
      <c r="D13" s="3" t="s">
        <v>1</v>
      </c>
      <c r="E13" s="3" t="s">
        <v>1</v>
      </c>
      <c r="F13" s="3" t="s">
        <v>1</v>
      </c>
      <c r="H13" s="17"/>
    </row>
    <row r="14" spans="1:8" s="6" customFormat="1" ht="36.75" customHeight="1" x14ac:dyDescent="0.3">
      <c r="A14" s="11" t="s">
        <v>23</v>
      </c>
      <c r="B14" s="9">
        <f>(2547049+28741)/1000</f>
        <v>2575.79</v>
      </c>
      <c r="C14" s="9">
        <f>3125/1000</f>
        <v>3.125</v>
      </c>
      <c r="D14" s="10">
        <f>B14-F14</f>
        <v>2575.79</v>
      </c>
      <c r="E14" s="10">
        <v>0</v>
      </c>
      <c r="F14" s="10">
        <v>0</v>
      </c>
      <c r="H14" s="28" t="s">
        <v>79</v>
      </c>
    </row>
    <row r="15" spans="1:8" ht="69" x14ac:dyDescent="0.3">
      <c r="A15" s="16"/>
      <c r="B15" s="34" t="s">
        <v>49</v>
      </c>
      <c r="D15" s="40">
        <f>F43-D14</f>
        <v>2495.6639185999993</v>
      </c>
      <c r="E15" s="39" t="s">
        <v>48</v>
      </c>
      <c r="H15" s="23"/>
    </row>
    <row r="16" spans="1:8" x14ac:dyDescent="0.3">
      <c r="A16" s="16"/>
      <c r="H16" s="24"/>
    </row>
    <row r="17" spans="1:8" ht="21" x14ac:dyDescent="0.5">
      <c r="A17" s="19" t="s">
        <v>47</v>
      </c>
      <c r="H17" s="17"/>
    </row>
    <row r="18" spans="1:8" x14ac:dyDescent="0.3">
      <c r="A18" s="16"/>
      <c r="H18" s="17"/>
    </row>
    <row r="19" spans="1:8" ht="38.25" customHeight="1" x14ac:dyDescent="0.3">
      <c r="A19" s="64" t="s">
        <v>25</v>
      </c>
      <c r="B19" s="64" t="s">
        <v>6</v>
      </c>
      <c r="C19" s="64" t="s">
        <v>4</v>
      </c>
      <c r="D19" s="64" t="s">
        <v>7</v>
      </c>
      <c r="E19" s="64" t="s">
        <v>16</v>
      </c>
      <c r="F19" s="64" t="s">
        <v>15</v>
      </c>
      <c r="G19" s="64" t="s">
        <v>17</v>
      </c>
      <c r="H19" s="17"/>
    </row>
    <row r="20" spans="1:8" ht="22.5" customHeight="1" thickBot="1" x14ac:dyDescent="0.35">
      <c r="A20" s="65"/>
      <c r="B20" s="65"/>
      <c r="C20" s="65"/>
      <c r="D20" s="65"/>
      <c r="E20" s="65"/>
      <c r="F20" s="65"/>
      <c r="G20" s="65"/>
      <c r="H20" s="33"/>
    </row>
    <row r="21" spans="1:8" s="6" customFormat="1" ht="29.4" thickBot="1" x14ac:dyDescent="0.35">
      <c r="A21" s="42" t="s">
        <v>21</v>
      </c>
      <c r="B21" s="43" t="s">
        <v>28</v>
      </c>
      <c r="C21" s="43" t="s">
        <v>29</v>
      </c>
      <c r="D21" s="43" t="s">
        <v>40</v>
      </c>
      <c r="E21" s="43" t="s">
        <v>20</v>
      </c>
      <c r="F21" s="44">
        <v>3.125</v>
      </c>
      <c r="G21" s="43" t="s">
        <v>50</v>
      </c>
      <c r="H21" s="38" t="s">
        <v>43</v>
      </c>
    </row>
    <row r="22" spans="1:8" s="6" customFormat="1" ht="72.599999999999994" thickBot="1" x14ac:dyDescent="0.35">
      <c r="A22" s="45" t="s">
        <v>21</v>
      </c>
      <c r="B22" s="46" t="s">
        <v>36</v>
      </c>
      <c r="C22" s="46" t="s">
        <v>37</v>
      </c>
      <c r="D22" s="46" t="s">
        <v>34</v>
      </c>
      <c r="E22" s="46" t="s">
        <v>22</v>
      </c>
      <c r="F22" s="61">
        <v>1089.7149186000001</v>
      </c>
      <c r="G22" s="46" t="s">
        <v>21</v>
      </c>
      <c r="H22" s="62" t="s">
        <v>80</v>
      </c>
    </row>
    <row r="23" spans="1:8" s="6" customFormat="1" ht="18" customHeight="1" x14ac:dyDescent="0.3">
      <c r="A23" s="47">
        <v>302222</v>
      </c>
      <c r="B23" s="48" t="s">
        <v>53</v>
      </c>
      <c r="C23" s="48" t="s">
        <v>35</v>
      </c>
      <c r="D23" s="48" t="s">
        <v>51</v>
      </c>
      <c r="E23" s="49" t="s">
        <v>22</v>
      </c>
      <c r="F23" s="37">
        <f>31978.01/1000</f>
        <v>31.978009999999998</v>
      </c>
      <c r="G23" s="49" t="s">
        <v>21</v>
      </c>
      <c r="H23" s="74" t="s">
        <v>44</v>
      </c>
    </row>
    <row r="24" spans="1:8" s="6" customFormat="1" ht="18" customHeight="1" x14ac:dyDescent="0.3">
      <c r="A24" s="47">
        <v>301961</v>
      </c>
      <c r="B24" s="48" t="s">
        <v>53</v>
      </c>
      <c r="C24" s="48" t="s">
        <v>35</v>
      </c>
      <c r="D24" s="48" t="s">
        <v>52</v>
      </c>
      <c r="E24" s="49" t="s">
        <v>22</v>
      </c>
      <c r="F24" s="37">
        <f>22429.41/1000</f>
        <v>22.429410000000001</v>
      </c>
      <c r="G24" s="49" t="s">
        <v>21</v>
      </c>
      <c r="H24" s="74"/>
    </row>
    <row r="25" spans="1:8" s="6" customFormat="1" ht="18" customHeight="1" x14ac:dyDescent="0.3">
      <c r="A25" s="47">
        <v>302219</v>
      </c>
      <c r="B25" s="48" t="s">
        <v>53</v>
      </c>
      <c r="C25" s="48" t="s">
        <v>35</v>
      </c>
      <c r="D25" s="48" t="s">
        <v>51</v>
      </c>
      <c r="E25" s="49" t="s">
        <v>22</v>
      </c>
      <c r="F25" s="37">
        <f>62089.51/1000</f>
        <v>62.089510000000004</v>
      </c>
      <c r="G25" s="49" t="s">
        <v>21</v>
      </c>
      <c r="H25" s="74"/>
    </row>
    <row r="26" spans="1:8" s="6" customFormat="1" ht="18" customHeight="1" x14ac:dyDescent="0.3">
      <c r="A26" s="47">
        <v>302220</v>
      </c>
      <c r="B26" s="48" t="s">
        <v>53</v>
      </c>
      <c r="C26" s="48" t="s">
        <v>35</v>
      </c>
      <c r="D26" s="48" t="s">
        <v>51</v>
      </c>
      <c r="E26" s="49" t="s">
        <v>22</v>
      </c>
      <c r="F26" s="37">
        <f>53193.42/1000</f>
        <v>53.193419999999996</v>
      </c>
      <c r="G26" s="49" t="s">
        <v>21</v>
      </c>
      <c r="H26" s="74"/>
    </row>
    <row r="27" spans="1:8" s="6" customFormat="1" ht="18" customHeight="1" thickBot="1" x14ac:dyDescent="0.35">
      <c r="A27" s="63">
        <v>302226</v>
      </c>
      <c r="B27" s="48" t="s">
        <v>53</v>
      </c>
      <c r="C27" s="48" t="s">
        <v>35</v>
      </c>
      <c r="D27" s="48" t="s">
        <v>51</v>
      </c>
      <c r="E27" s="49" t="s">
        <v>22</v>
      </c>
      <c r="F27" s="37">
        <f>34846.56/1000</f>
        <v>34.846559999999997</v>
      </c>
      <c r="G27" s="49" t="s">
        <v>21</v>
      </c>
      <c r="H27" s="74"/>
    </row>
    <row r="28" spans="1:8" s="6" customFormat="1" ht="31.5" customHeight="1" x14ac:dyDescent="0.3">
      <c r="A28" s="47" t="s">
        <v>93</v>
      </c>
      <c r="B28" s="50" t="s">
        <v>83</v>
      </c>
      <c r="C28" s="50" t="s">
        <v>73</v>
      </c>
      <c r="D28" s="50" t="s">
        <v>40</v>
      </c>
      <c r="E28" s="50" t="s">
        <v>22</v>
      </c>
      <c r="F28" s="51">
        <v>2.4927600000000001</v>
      </c>
      <c r="G28" s="52" t="s">
        <v>21</v>
      </c>
      <c r="H28" s="38" t="s">
        <v>57</v>
      </c>
    </row>
    <row r="29" spans="1:8" s="6" customFormat="1" ht="28.8" x14ac:dyDescent="0.3">
      <c r="A29" s="47" t="s">
        <v>94</v>
      </c>
      <c r="B29" s="48" t="s">
        <v>84</v>
      </c>
      <c r="C29" s="48" t="s">
        <v>73</v>
      </c>
      <c r="D29" s="48" t="s">
        <v>74</v>
      </c>
      <c r="E29" s="48" t="s">
        <v>22</v>
      </c>
      <c r="F29" s="37">
        <v>98.396000000000001</v>
      </c>
      <c r="G29" s="53" t="s">
        <v>21</v>
      </c>
      <c r="H29" s="41" t="s">
        <v>58</v>
      </c>
    </row>
    <row r="30" spans="1:8" s="6" customFormat="1" ht="42" customHeight="1" x14ac:dyDescent="0.3">
      <c r="A30" s="47" t="s">
        <v>95</v>
      </c>
      <c r="B30" s="48" t="s">
        <v>75</v>
      </c>
      <c r="C30" s="48" t="s">
        <v>73</v>
      </c>
      <c r="D30" s="48" t="s">
        <v>74</v>
      </c>
      <c r="E30" s="48" t="s">
        <v>22</v>
      </c>
      <c r="F30" s="37">
        <v>8.0380900000000004</v>
      </c>
      <c r="G30" s="53" t="s">
        <v>21</v>
      </c>
      <c r="H30" s="41" t="s">
        <v>59</v>
      </c>
    </row>
    <row r="31" spans="1:8" s="6" customFormat="1" ht="28.8" x14ac:dyDescent="0.3">
      <c r="A31" s="47" t="s">
        <v>96</v>
      </c>
      <c r="B31" s="48" t="s">
        <v>97</v>
      </c>
      <c r="C31" s="48" t="s">
        <v>73</v>
      </c>
      <c r="D31" s="48" t="s">
        <v>51</v>
      </c>
      <c r="E31" s="48" t="s">
        <v>22</v>
      </c>
      <c r="F31" s="37">
        <v>94.015699999999995</v>
      </c>
      <c r="G31" s="53" t="s">
        <v>21</v>
      </c>
      <c r="H31" s="41" t="s">
        <v>60</v>
      </c>
    </row>
    <row r="32" spans="1:8" s="6" customFormat="1" ht="31.5" customHeight="1" x14ac:dyDescent="0.3">
      <c r="A32" s="47" t="s">
        <v>54</v>
      </c>
      <c r="B32" s="48" t="s">
        <v>86</v>
      </c>
      <c r="C32" s="48" t="s">
        <v>73</v>
      </c>
      <c r="D32" s="48" t="s">
        <v>52</v>
      </c>
      <c r="E32" s="48" t="s">
        <v>22</v>
      </c>
      <c r="F32" s="37">
        <v>33.392180000000003</v>
      </c>
      <c r="G32" s="53" t="s">
        <v>21</v>
      </c>
      <c r="H32" s="41" t="s">
        <v>61</v>
      </c>
    </row>
    <row r="33" spans="1:8" s="6" customFormat="1" ht="31.5" customHeight="1" x14ac:dyDescent="0.3">
      <c r="A33" s="47" t="s">
        <v>98</v>
      </c>
      <c r="B33" s="48" t="s">
        <v>87</v>
      </c>
      <c r="C33" s="48" t="s">
        <v>73</v>
      </c>
      <c r="D33" s="48" t="s">
        <v>52</v>
      </c>
      <c r="E33" s="48" t="s">
        <v>22</v>
      </c>
      <c r="F33" s="37">
        <v>8.1537000000000006</v>
      </c>
      <c r="G33" s="53" t="s">
        <v>21</v>
      </c>
      <c r="H33" s="41" t="s">
        <v>62</v>
      </c>
    </row>
    <row r="34" spans="1:8" s="6" customFormat="1" ht="31.5" customHeight="1" x14ac:dyDescent="0.3">
      <c r="A34" s="47" t="s">
        <v>99</v>
      </c>
      <c r="B34" s="48" t="s">
        <v>88</v>
      </c>
      <c r="C34" s="48" t="s">
        <v>73</v>
      </c>
      <c r="D34" s="48" t="s">
        <v>51</v>
      </c>
      <c r="E34" s="48" t="s">
        <v>22</v>
      </c>
      <c r="F34" s="37">
        <v>467.82364000000001</v>
      </c>
      <c r="G34" s="53" t="s">
        <v>21</v>
      </c>
      <c r="H34" s="41" t="s">
        <v>63</v>
      </c>
    </row>
    <row r="35" spans="1:8" s="6" customFormat="1" ht="43.2" x14ac:dyDescent="0.3">
      <c r="A35" s="47" t="s">
        <v>100</v>
      </c>
      <c r="B35" s="48" t="s">
        <v>72</v>
      </c>
      <c r="C35" s="48" t="s">
        <v>73</v>
      </c>
      <c r="D35" s="48" t="s">
        <v>74</v>
      </c>
      <c r="E35" s="48" t="s">
        <v>22</v>
      </c>
      <c r="F35" s="37">
        <v>230.64166</v>
      </c>
      <c r="G35" s="53" t="s">
        <v>21</v>
      </c>
      <c r="H35" s="41" t="s">
        <v>64</v>
      </c>
    </row>
    <row r="36" spans="1:8" s="6" customFormat="1" ht="31.5" customHeight="1" x14ac:dyDescent="0.3">
      <c r="A36" s="47" t="s">
        <v>101</v>
      </c>
      <c r="B36" s="48" t="s">
        <v>89</v>
      </c>
      <c r="C36" s="48" t="s">
        <v>29</v>
      </c>
      <c r="D36" s="48" t="s">
        <v>90</v>
      </c>
      <c r="E36" s="48" t="s">
        <v>22</v>
      </c>
      <c r="F36" s="37">
        <v>186.50283999999999</v>
      </c>
      <c r="G36" s="53" t="s">
        <v>21</v>
      </c>
      <c r="H36" s="41" t="s">
        <v>65</v>
      </c>
    </row>
    <row r="37" spans="1:8" s="6" customFormat="1" ht="28.8" x14ac:dyDescent="0.3">
      <c r="A37" s="47" t="s">
        <v>102</v>
      </c>
      <c r="B37" s="55" t="s">
        <v>85</v>
      </c>
      <c r="C37" s="55" t="s">
        <v>77</v>
      </c>
      <c r="D37" s="55" t="s">
        <v>51</v>
      </c>
      <c r="E37" s="48" t="s">
        <v>22</v>
      </c>
      <c r="F37" s="37">
        <v>32.71011</v>
      </c>
      <c r="G37" s="53" t="s">
        <v>21</v>
      </c>
      <c r="H37" s="41" t="s">
        <v>66</v>
      </c>
    </row>
    <row r="38" spans="1:8" s="6" customFormat="1" ht="43.2" x14ac:dyDescent="0.3">
      <c r="A38" s="47" t="s">
        <v>103</v>
      </c>
      <c r="B38" s="55" t="s">
        <v>89</v>
      </c>
      <c r="C38" s="55" t="s">
        <v>104</v>
      </c>
      <c r="D38" s="55" t="s">
        <v>90</v>
      </c>
      <c r="E38" s="48" t="s">
        <v>22</v>
      </c>
      <c r="F38" s="37">
        <v>2459.69454</v>
      </c>
      <c r="G38" s="53" t="s">
        <v>21</v>
      </c>
      <c r="H38" s="41" t="s">
        <v>67</v>
      </c>
    </row>
    <row r="39" spans="1:8" s="6" customFormat="1" x14ac:dyDescent="0.3">
      <c r="A39" s="54" t="s">
        <v>105</v>
      </c>
      <c r="B39" s="55" t="s">
        <v>76</v>
      </c>
      <c r="C39" s="55" t="s">
        <v>77</v>
      </c>
      <c r="D39" s="55" t="s">
        <v>78</v>
      </c>
      <c r="E39" s="48" t="s">
        <v>22</v>
      </c>
      <c r="F39" s="37">
        <v>46.784039999999997</v>
      </c>
      <c r="G39" s="53" t="s">
        <v>21</v>
      </c>
      <c r="H39" s="41" t="s">
        <v>68</v>
      </c>
    </row>
    <row r="40" spans="1:8" s="6" customFormat="1" ht="31.5" customHeight="1" x14ac:dyDescent="0.3">
      <c r="A40" s="54" t="s">
        <v>55</v>
      </c>
      <c r="B40" s="55" t="s">
        <v>91</v>
      </c>
      <c r="C40" s="55" t="s">
        <v>77</v>
      </c>
      <c r="D40" s="55" t="s">
        <v>34</v>
      </c>
      <c r="E40" s="48" t="s">
        <v>22</v>
      </c>
      <c r="F40" s="37">
        <v>1.7934000000000001</v>
      </c>
      <c r="G40" s="53" t="s">
        <v>21</v>
      </c>
      <c r="H40" s="41" t="s">
        <v>69</v>
      </c>
    </row>
    <row r="41" spans="1:8" s="6" customFormat="1" ht="31.5" customHeight="1" x14ac:dyDescent="0.3">
      <c r="A41" s="54" t="s">
        <v>56</v>
      </c>
      <c r="B41" s="55" t="s">
        <v>92</v>
      </c>
      <c r="C41" s="55" t="s">
        <v>77</v>
      </c>
      <c r="D41" s="55" t="s">
        <v>51</v>
      </c>
      <c r="E41" s="48" t="s">
        <v>22</v>
      </c>
      <c r="F41" s="37">
        <v>14.32695</v>
      </c>
      <c r="G41" s="53" t="s">
        <v>21</v>
      </c>
      <c r="H41" s="41" t="s">
        <v>70</v>
      </c>
    </row>
    <row r="42" spans="1:8" s="6" customFormat="1" ht="29.4" thickBot="1" x14ac:dyDescent="0.35">
      <c r="A42" s="63" t="s">
        <v>106</v>
      </c>
      <c r="B42" s="56" t="s">
        <v>107</v>
      </c>
      <c r="C42" s="56" t="s">
        <v>29</v>
      </c>
      <c r="D42" s="56" t="s">
        <v>90</v>
      </c>
      <c r="E42" s="56" t="s">
        <v>22</v>
      </c>
      <c r="F42" s="57">
        <v>89.311479999999989</v>
      </c>
      <c r="G42" s="58" t="s">
        <v>21</v>
      </c>
      <c r="H42" s="41" t="s">
        <v>71</v>
      </c>
    </row>
    <row r="43" spans="1:8" ht="15" thickBot="1" x14ac:dyDescent="0.35">
      <c r="A43" s="16"/>
      <c r="E43" s="59" t="s">
        <v>42</v>
      </c>
      <c r="F43" s="60">
        <f>SUM(F21:F42)</f>
        <v>5071.4539185999993</v>
      </c>
      <c r="H43" s="17"/>
    </row>
    <row r="44" spans="1:8" ht="18" x14ac:dyDescent="0.35">
      <c r="A44" s="19" t="s">
        <v>33</v>
      </c>
      <c r="H44" s="17"/>
    </row>
    <row r="45" spans="1:8" ht="15" customHeight="1" x14ac:dyDescent="0.3">
      <c r="A45" s="16"/>
      <c r="B45" s="21"/>
      <c r="H45" s="17"/>
    </row>
    <row r="46" spans="1:8" x14ac:dyDescent="0.3">
      <c r="A46" s="16"/>
      <c r="B46" s="66" t="s">
        <v>3</v>
      </c>
      <c r="C46" s="66"/>
      <c r="D46" s="66"/>
      <c r="E46" s="66"/>
      <c r="F46" s="66"/>
      <c r="H46" s="17"/>
    </row>
    <row r="47" spans="1:8" ht="33.75" customHeight="1" x14ac:dyDescent="0.3">
      <c r="A47" s="16"/>
      <c r="B47" s="22" t="s">
        <v>38</v>
      </c>
      <c r="C47" s="22" t="s">
        <v>39</v>
      </c>
      <c r="D47" s="22" t="s">
        <v>41</v>
      </c>
      <c r="E47" s="22" t="s">
        <v>45</v>
      </c>
      <c r="F47" s="22" t="s">
        <v>0</v>
      </c>
      <c r="H47" s="17"/>
    </row>
    <row r="48" spans="1:8" x14ac:dyDescent="0.3">
      <c r="A48" s="16"/>
      <c r="B48" s="1" t="s">
        <v>1</v>
      </c>
      <c r="C48" s="1" t="s">
        <v>1</v>
      </c>
      <c r="D48" s="1" t="s">
        <v>1</v>
      </c>
      <c r="E48" s="1" t="s">
        <v>1</v>
      </c>
      <c r="F48" s="1" t="s">
        <v>1</v>
      </c>
      <c r="H48" s="17"/>
    </row>
    <row r="49" spans="1:11" s="7" customFormat="1" ht="35.1" customHeight="1" x14ac:dyDescent="0.3">
      <c r="A49" s="2" t="s">
        <v>2</v>
      </c>
      <c r="B49" s="29">
        <v>1500</v>
      </c>
      <c r="C49" s="29">
        <v>1500</v>
      </c>
      <c r="D49" s="29">
        <v>1500</v>
      </c>
      <c r="E49" s="29">
        <v>1500</v>
      </c>
      <c r="F49" s="8">
        <f>SUM(B49:E49)</f>
        <v>6000</v>
      </c>
      <c r="H49" s="28" t="s">
        <v>81</v>
      </c>
    </row>
    <row r="50" spans="1:11" s="7" customFormat="1" ht="28.8" x14ac:dyDescent="0.3">
      <c r="A50" s="4" t="s">
        <v>5</v>
      </c>
      <c r="B50" s="29">
        <v>1689.7</v>
      </c>
      <c r="C50" s="29">
        <v>4268.7</v>
      </c>
      <c r="D50" s="29">
        <v>4362.6000000000004</v>
      </c>
      <c r="E50" s="29">
        <v>1649.2</v>
      </c>
      <c r="F50" s="8">
        <f>SUM(B50:E50)</f>
        <v>11970.2</v>
      </c>
      <c r="H50" s="28" t="s">
        <v>108</v>
      </c>
    </row>
    <row r="51" spans="1:11" x14ac:dyDescent="0.3">
      <c r="A51" s="30"/>
      <c r="B51" s="31"/>
      <c r="C51" s="31"/>
      <c r="D51" s="31"/>
      <c r="E51" s="31"/>
      <c r="F51" s="32"/>
      <c r="H51" s="28"/>
    </row>
    <row r="52" spans="1:11" x14ac:dyDescent="0.3">
      <c r="A52" s="16"/>
      <c r="H52" s="17"/>
    </row>
    <row r="53" spans="1:11" ht="327.75" customHeight="1" x14ac:dyDescent="0.3">
      <c r="A53" s="67" t="s">
        <v>30</v>
      </c>
      <c r="B53" s="68"/>
      <c r="C53" s="68"/>
      <c r="D53" s="68"/>
      <c r="E53" s="68"/>
      <c r="F53" s="68"/>
      <c r="G53" s="68"/>
      <c r="H53" s="69"/>
      <c r="I53" s="12"/>
      <c r="J53" s="12"/>
      <c r="K53" s="12"/>
    </row>
    <row r="54" spans="1:11" x14ac:dyDescent="0.3">
      <c r="A54" s="12"/>
      <c r="B54" s="12"/>
      <c r="C54" s="12"/>
      <c r="D54" s="12"/>
      <c r="E54" s="12"/>
      <c r="F54" s="12"/>
      <c r="G54" s="12"/>
      <c r="H54" s="12"/>
      <c r="I54" s="12"/>
      <c r="J54" s="12"/>
      <c r="K54" s="12"/>
    </row>
    <row r="55" spans="1:11" x14ac:dyDescent="0.3">
      <c r="A55" s="12"/>
      <c r="B55" s="12"/>
      <c r="C55" s="12"/>
      <c r="D55" s="12"/>
      <c r="E55" s="12"/>
      <c r="F55" s="12"/>
      <c r="G55" s="12"/>
      <c r="H55" s="12"/>
      <c r="I55" s="12"/>
      <c r="J55" s="12"/>
      <c r="K55" s="12"/>
    </row>
    <row r="56" spans="1:11" x14ac:dyDescent="0.3">
      <c r="A56" s="12"/>
      <c r="B56" s="12"/>
      <c r="C56" s="12"/>
      <c r="D56" s="12"/>
      <c r="E56" s="12"/>
      <c r="F56" s="12"/>
      <c r="G56" s="12"/>
      <c r="H56" s="12"/>
      <c r="I56" s="12"/>
      <c r="J56" s="12"/>
      <c r="K56" s="12"/>
    </row>
    <row r="57" spans="1:11" x14ac:dyDescent="0.3">
      <c r="A57" s="12"/>
      <c r="B57" s="12"/>
      <c r="C57" s="12"/>
      <c r="D57" s="12"/>
      <c r="E57" s="12"/>
      <c r="F57" s="12"/>
      <c r="G57" s="12"/>
      <c r="H57" s="12"/>
      <c r="I57" s="12"/>
      <c r="J57" s="12"/>
      <c r="K57" s="12"/>
    </row>
    <row r="58" spans="1:11" x14ac:dyDescent="0.3">
      <c r="A58" s="12"/>
      <c r="B58" s="12"/>
      <c r="C58" s="12"/>
      <c r="D58" s="12"/>
      <c r="E58" s="12"/>
      <c r="F58" s="12"/>
      <c r="G58" s="12"/>
      <c r="H58" s="12"/>
      <c r="I58" s="12"/>
      <c r="J58" s="12"/>
      <c r="K58" s="12"/>
    </row>
    <row r="59" spans="1:11" x14ac:dyDescent="0.3">
      <c r="A59" s="12"/>
      <c r="B59" s="12"/>
      <c r="C59" s="12"/>
      <c r="D59" s="12"/>
      <c r="E59" s="12"/>
      <c r="F59" s="12"/>
      <c r="G59" s="12"/>
      <c r="H59" s="12"/>
      <c r="I59" s="12"/>
      <c r="J59" s="12"/>
      <c r="K59" s="12"/>
    </row>
    <row r="60" spans="1:11" x14ac:dyDescent="0.3">
      <c r="A60" s="12"/>
      <c r="B60" s="12"/>
      <c r="C60" s="12"/>
      <c r="D60" s="12"/>
      <c r="E60" s="12"/>
      <c r="F60" s="12"/>
      <c r="G60" s="12"/>
      <c r="H60" s="12"/>
      <c r="I60" s="12"/>
      <c r="J60" s="12"/>
      <c r="K60" s="12"/>
    </row>
    <row r="61" spans="1:11" x14ac:dyDescent="0.3">
      <c r="A61" s="12"/>
      <c r="B61" s="12"/>
      <c r="C61" s="12"/>
      <c r="D61" s="12"/>
      <c r="E61" s="12"/>
      <c r="F61" s="12"/>
      <c r="G61" s="12"/>
      <c r="H61" s="12"/>
      <c r="I61" s="12"/>
      <c r="J61" s="12"/>
      <c r="K61" s="12"/>
    </row>
    <row r="62" spans="1:11" x14ac:dyDescent="0.3">
      <c r="A62" s="12"/>
      <c r="B62" s="12"/>
      <c r="C62" s="12"/>
      <c r="D62" s="12"/>
      <c r="E62" s="12"/>
      <c r="F62" s="12"/>
      <c r="G62" s="12"/>
      <c r="H62" s="12"/>
      <c r="I62" s="12"/>
      <c r="J62" s="12"/>
      <c r="K62" s="12"/>
    </row>
    <row r="63" spans="1:11" x14ac:dyDescent="0.3">
      <c r="A63" s="12"/>
      <c r="B63" s="12"/>
      <c r="C63" s="12"/>
      <c r="D63" s="12"/>
      <c r="E63" s="12"/>
      <c r="F63" s="12"/>
      <c r="G63" s="12"/>
      <c r="H63" s="12"/>
      <c r="I63" s="12"/>
      <c r="J63" s="12"/>
      <c r="K63" s="12"/>
    </row>
    <row r="64" spans="1:11" x14ac:dyDescent="0.3">
      <c r="A64" s="12"/>
      <c r="B64" s="12"/>
      <c r="C64" s="12"/>
      <c r="D64" s="12"/>
      <c r="E64" s="12"/>
      <c r="F64" s="12"/>
      <c r="G64" s="12"/>
      <c r="H64" s="12"/>
      <c r="I64" s="12"/>
      <c r="J64" s="12"/>
      <c r="K64" s="12"/>
    </row>
    <row r="65" spans="1:11" x14ac:dyDescent="0.3">
      <c r="A65" s="12"/>
      <c r="B65" s="12"/>
      <c r="C65" s="12"/>
      <c r="D65" s="12"/>
      <c r="E65" s="12"/>
      <c r="F65" s="12"/>
      <c r="G65" s="12"/>
      <c r="H65" s="12"/>
      <c r="I65" s="12"/>
      <c r="J65" s="12"/>
      <c r="K65" s="12"/>
    </row>
    <row r="66" spans="1:11" x14ac:dyDescent="0.3">
      <c r="A66" s="12"/>
      <c r="B66" s="12"/>
      <c r="C66" s="12"/>
      <c r="D66" s="12"/>
      <c r="E66" s="12"/>
      <c r="F66" s="12"/>
      <c r="G66" s="12"/>
      <c r="H66" s="12"/>
      <c r="I66" s="12"/>
      <c r="J66" s="12"/>
      <c r="K66" s="12"/>
    </row>
    <row r="67" spans="1:11" ht="82.5" customHeight="1" x14ac:dyDescent="0.3">
      <c r="A67" s="12"/>
      <c r="B67" s="12"/>
      <c r="C67" s="12"/>
      <c r="D67" s="12"/>
      <c r="E67" s="12"/>
      <c r="F67" s="12"/>
      <c r="G67" s="12"/>
      <c r="H67" s="12"/>
      <c r="I67" s="12"/>
      <c r="J67" s="12"/>
      <c r="K67" s="12"/>
    </row>
    <row r="68" spans="1:11" x14ac:dyDescent="0.3">
      <c r="A68" t="s">
        <v>18</v>
      </c>
    </row>
  </sheetData>
  <sheetProtection sheet="1" objects="1" scenarios="1"/>
  <mergeCells count="12">
    <mergeCell ref="G19:G20"/>
    <mergeCell ref="B46:F46"/>
    <mergeCell ref="A53:H53"/>
    <mergeCell ref="B11:C11"/>
    <mergeCell ref="D11:F11"/>
    <mergeCell ref="A19:A20"/>
    <mergeCell ref="B19:B20"/>
    <mergeCell ref="C19:C20"/>
    <mergeCell ref="D19:D20"/>
    <mergeCell ref="E19:E20"/>
    <mergeCell ref="F19:F20"/>
    <mergeCell ref="H23:H27"/>
  </mergeCells>
  <phoneticPr fontId="28" type="noConversion"/>
  <printOptions horizontalCentered="1" verticalCentered="1"/>
  <pageMargins left="0.19685039370078741" right="0.19685039370078741" top="0.39370078740157483" bottom="0.39370078740157483" header="0.39370078740157483" footer="0.19685039370078741"/>
  <pageSetup paperSize="8"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00E73C1D15C547B26A6F9B80C206B9" ma:contentTypeVersion="15" ma:contentTypeDescription="Create a new document." ma:contentTypeScope="" ma:versionID="358e952945683e9d6856354d327685b3">
  <xsd:schema xmlns:xsd="http://www.w3.org/2001/XMLSchema" xmlns:xs="http://www.w3.org/2001/XMLSchema" xmlns:p="http://schemas.microsoft.com/office/2006/metadata/properties" xmlns:ns1="http://schemas.microsoft.com/sharepoint/v3" xmlns:ns3="860ab696-1ae6-4a33-84bb-dde2da6f3f6e" xmlns:ns4="0ce72713-c3c0-4cb1-a292-6d088c880fad" targetNamespace="http://schemas.microsoft.com/office/2006/metadata/properties" ma:root="true" ma:fieldsID="ad98662b3822b70dad7a4cdd94d085d2" ns1:_="" ns3:_="" ns4:_="">
    <xsd:import namespace="http://schemas.microsoft.com/sharepoint/v3"/>
    <xsd:import namespace="860ab696-1ae6-4a33-84bb-dde2da6f3f6e"/>
    <xsd:import namespace="0ce72713-c3c0-4cb1-a292-6d088c880f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0ab696-1ae6-4a33-84bb-dde2da6f3f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72713-c3c0-4cb1-a292-6d088c880fad"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C76247-F901-4C90-8394-E0B3794D3254}">
  <ds:schemaRefs>
    <ds:schemaRef ds:uri="http://schemas.microsoft.com/sharepoint/v3/contenttype/forms"/>
  </ds:schemaRefs>
</ds:datastoreItem>
</file>

<file path=customXml/itemProps2.xml><?xml version="1.0" encoding="utf-8"?>
<ds:datastoreItem xmlns:ds="http://schemas.openxmlformats.org/officeDocument/2006/customXml" ds:itemID="{CB5ED0BA-45C5-4D6B-AB22-14CB98102AD0}">
  <ds:schemaRefs>
    <ds:schemaRef ds:uri="0ce72713-c3c0-4cb1-a292-6d088c880fad"/>
    <ds:schemaRef ds:uri="http://purl.org/dc/elements/1.1/"/>
    <ds:schemaRef ds:uri="http://schemas.microsoft.com/sharepoint/v3"/>
    <ds:schemaRef ds:uri="http://schemas.microsoft.com/office/2006/metadata/properties"/>
    <ds:schemaRef ds:uri="860ab696-1ae6-4a33-84bb-dde2da6f3f6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2726C2B-216D-45CB-AD03-5AE03138B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60ab696-1ae6-4a33-84bb-dde2da6f3f6e"/>
    <ds:schemaRef ds:uri="0ce72713-c3c0-4cb1-a292-6d088c880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 2 - Infrast info template</vt:lpstr>
      <vt:lpstr>'Templ 2 - Infrast info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Queensland Government</dc:creator>
  <cp:lastModifiedBy>Oddbjorn Ludvigsen</cp:lastModifiedBy>
  <cp:lastPrinted>2021-03-04T23:51:03Z</cp:lastPrinted>
  <dcterms:created xsi:type="dcterms:W3CDTF">2018-08-14T02:59:22Z</dcterms:created>
  <dcterms:modified xsi:type="dcterms:W3CDTF">2024-11-19T03:57:14Z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0x0101009300E73C1D15C547B26A6F9B80C206B9</vt:lpwstr>
  </property>
</Properties>
</file>