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oludvigsen\Downloads\"/>
    </mc:Choice>
  </mc:AlternateContent>
  <xr:revisionPtr revIDLastSave="0" documentId="13_ncr:1_{3E6282B7-C250-42A1-AD2F-9D1F26D1A955}" xr6:coauthVersionLast="47" xr6:coauthVersionMax="47" xr10:uidLastSave="{00000000-0000-0000-0000-000000000000}"/>
  <bookViews>
    <workbookView xWindow="-120" yWindow="-120" windowWidth="29040" windowHeight="15840" xr2:uid="{00000000-000D-0000-FFFF-FFFF00000000}"/>
  </bookViews>
  <sheets>
    <sheet name="Templ 2 - Infrast info template" sheetId="4" r:id="rId1"/>
  </sheets>
  <definedNames>
    <definedName name="_xlnm.Print_Area" localSheetId="0">'Templ 2 - Infrast info template'!$A$1:$H$61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4" l="1"/>
  <c r="D14" i="4" l="1"/>
  <c r="F51" i="4"/>
  <c r="F46" i="4"/>
  <c r="F27" i="4" l="1"/>
  <c r="F34" i="4" l="1"/>
  <c r="F33" i="4"/>
  <c r="F32" i="4"/>
  <c r="F31" i="4"/>
  <c r="F30" i="4"/>
  <c r="F29" i="4"/>
  <c r="F28" i="4"/>
  <c r="C14" i="4" l="1"/>
  <c r="B14" i="4"/>
  <c r="F57" i="4" l="1"/>
  <c r="F58" i="4" l="1"/>
</calcChain>
</file>

<file path=xl/sharedStrings.xml><?xml version="1.0" encoding="utf-8"?>
<sst xmlns="http://schemas.openxmlformats.org/spreadsheetml/2006/main" count="243" uniqueCount="120">
  <si>
    <t>Total</t>
  </si>
  <si>
    <t>$'000</t>
  </si>
  <si>
    <r>
      <rPr>
        <b/>
        <sz val="11"/>
        <color theme="1"/>
        <rFont val="Calibri"/>
        <family val="2"/>
        <scheme val="minor"/>
      </rPr>
      <t>Infrastructure charges revenue</t>
    </r>
    <r>
      <rPr>
        <sz val="11"/>
        <color theme="1"/>
        <rFont val="Calibri"/>
        <family val="2"/>
        <scheme val="minor"/>
      </rPr>
      <t xml:space="preserve">  </t>
    </r>
  </si>
  <si>
    <t>Financial Year</t>
  </si>
  <si>
    <t>Trunk infrastructure network</t>
  </si>
  <si>
    <t>Trunk infrastructure expenditure</t>
  </si>
  <si>
    <t>Trunk infrastructure description</t>
  </si>
  <si>
    <t>Suburb or locality of trunk infrastructure</t>
  </si>
  <si>
    <t xml:space="preserve">Infrastructure charges revenue expenditure </t>
  </si>
  <si>
    <t xml:space="preserve">Infrastructure charges revenue </t>
  </si>
  <si>
    <t>Infrastructure value ($'000)</t>
  </si>
  <si>
    <t>Method of infrastructure delivery (council or developer contributed)</t>
  </si>
  <si>
    <t>Development approval reference number (if application)</t>
  </si>
  <si>
    <t xml:space="preserve"> </t>
  </si>
  <si>
    <r>
      <t>[</t>
    </r>
    <r>
      <rPr>
        <b/>
        <sz val="14"/>
        <color theme="1"/>
        <rFont val="Arial Black"/>
        <family val="2"/>
      </rPr>
      <t>NOOSA SHIRE COUNCIL</t>
    </r>
    <r>
      <rPr>
        <b/>
        <sz val="14"/>
        <color theme="1"/>
        <rFont val="Calibri"/>
        <family val="2"/>
        <scheme val="minor"/>
      </rPr>
      <t>]</t>
    </r>
  </si>
  <si>
    <t>Developer</t>
  </si>
  <si>
    <t>n/a</t>
  </si>
  <si>
    <t>Council</t>
  </si>
  <si>
    <t>NOOSA SHIRE COUNCIL</t>
  </si>
  <si>
    <t>Date of update:</t>
  </si>
  <si>
    <t>LGIP reference number 
(if applicable)</t>
  </si>
  <si>
    <t>ADDITIONAL NOTES</t>
  </si>
  <si>
    <t xml:space="preserve">ECM Document ID: </t>
  </si>
  <si>
    <t xml:space="preserve">Version: </t>
  </si>
  <si>
    <t>[2023-2024]</t>
  </si>
  <si>
    <t>Upgrade existing trunk footpath along frontage</t>
  </si>
  <si>
    <t>Transport (Pathways)</t>
  </si>
  <si>
    <t>Noosaville</t>
  </si>
  <si>
    <r>
      <t xml:space="preserve">Infrastructure charges revenue and expenditure reporting (actual and forecast) and </t>
    </r>
    <r>
      <rPr>
        <b/>
        <i/>
        <sz val="16"/>
        <rFont val="Calibri"/>
        <family val="2"/>
        <scheme val="minor"/>
      </rPr>
      <t xml:space="preserve">trunk infrastructure information summary </t>
    </r>
  </si>
  <si>
    <r>
      <t>Template 2 - Infrastructure charges information/</t>
    </r>
    <r>
      <rPr>
        <b/>
        <i/>
        <sz val="20"/>
        <rFont val="Calibri"/>
        <family val="2"/>
        <scheme val="minor"/>
      </rPr>
      <t xml:space="preserve">Trunk infrastructure information </t>
    </r>
    <r>
      <rPr>
        <i/>
        <sz val="14"/>
        <rFont val="Calibri"/>
        <family val="2"/>
        <scheme val="minor"/>
      </rPr>
      <t>(to</t>
    </r>
    <r>
      <rPr>
        <i/>
        <sz val="14"/>
        <color theme="1"/>
        <rFont val="Calibri"/>
        <family val="2"/>
        <scheme val="minor"/>
      </rPr>
      <t xml:space="preserve"> be included as part of the Infrastructure charges register) </t>
    </r>
  </si>
  <si>
    <r>
      <t xml:space="preserve">Forecast infrastructure charges </t>
    </r>
    <r>
      <rPr>
        <b/>
        <u/>
        <sz val="14"/>
        <color theme="1"/>
        <rFont val="Calibri"/>
        <family val="2"/>
        <scheme val="minor"/>
      </rPr>
      <t>revenue</t>
    </r>
    <r>
      <rPr>
        <b/>
        <sz val="14"/>
        <color theme="1"/>
        <rFont val="Calibri"/>
        <family val="2"/>
        <scheme val="minor"/>
      </rPr>
      <t xml:space="preserve"> and trunk infrastructure </t>
    </r>
    <r>
      <rPr>
        <b/>
        <u/>
        <sz val="14"/>
        <color theme="1"/>
        <rFont val="Calibri"/>
        <family val="2"/>
        <scheme val="minor"/>
      </rPr>
      <t>expenditure</t>
    </r>
    <r>
      <rPr>
        <b/>
        <sz val="14"/>
        <color theme="1"/>
        <rFont val="Calibri"/>
        <family val="2"/>
        <scheme val="minor"/>
      </rPr>
      <t xml:space="preserve"> summary  </t>
    </r>
  </si>
  <si>
    <t>Various</t>
  </si>
  <si>
    <t>Transport (Bus Stops)</t>
  </si>
  <si>
    <t>Noosa Heads</t>
  </si>
  <si>
    <t>Tewantin</t>
  </si>
  <si>
    <t>Upgrade to Bus Stop</t>
  </si>
  <si>
    <t>Transport, 
Public Parks, 
Stormwater</t>
  </si>
  <si>
    <t>[2024-2025]</t>
  </si>
  <si>
    <t>[2025-2026]</t>
  </si>
  <si>
    <r>
      <t>[</t>
    </r>
    <r>
      <rPr>
        <b/>
        <sz val="14"/>
        <color theme="1"/>
        <rFont val="Arial Black"/>
        <family val="2"/>
      </rPr>
      <t>2022-2023</t>
    </r>
    <r>
      <rPr>
        <b/>
        <sz val="14"/>
        <color theme="1"/>
        <rFont val="Calibri"/>
        <family val="2"/>
        <scheme val="minor"/>
      </rPr>
      <t xml:space="preserve">] financial year infrastructure charges </t>
    </r>
    <r>
      <rPr>
        <b/>
        <u/>
        <sz val="14"/>
        <color theme="1"/>
        <rFont val="Calibri"/>
        <family val="2"/>
        <scheme val="minor"/>
      </rPr>
      <t>revenue</t>
    </r>
    <r>
      <rPr>
        <b/>
        <sz val="14"/>
        <color theme="1"/>
        <rFont val="Calibri"/>
        <family val="2"/>
        <scheme val="minor"/>
      </rPr>
      <t xml:space="preserve"> and </t>
    </r>
    <r>
      <rPr>
        <b/>
        <u/>
        <sz val="14"/>
        <color theme="1"/>
        <rFont val="Calibri"/>
        <family val="2"/>
        <scheme val="minor"/>
      </rPr>
      <t>expenditure</t>
    </r>
    <r>
      <rPr>
        <b/>
        <sz val="14"/>
        <color theme="1"/>
        <rFont val="Calibri"/>
        <family val="2"/>
        <scheme val="minor"/>
      </rPr>
      <t xml:space="preserve"> summary  </t>
    </r>
  </si>
  <si>
    <r>
      <t>[</t>
    </r>
    <r>
      <rPr>
        <b/>
        <sz val="14"/>
        <color theme="1"/>
        <rFont val="Arial Black"/>
        <family val="2"/>
      </rPr>
      <t>2022-2023</t>
    </r>
    <r>
      <rPr>
        <b/>
        <sz val="14"/>
        <color theme="1"/>
        <rFont val="Calibri"/>
        <family val="2"/>
        <scheme val="minor"/>
      </rPr>
      <t>] financial year trunk infrastructure</t>
    </r>
    <r>
      <rPr>
        <b/>
        <sz val="14"/>
        <rFont val="Calibri"/>
        <family val="2"/>
        <scheme val="minor"/>
      </rPr>
      <t xml:space="preserve"> </t>
    </r>
    <r>
      <rPr>
        <b/>
        <u/>
        <sz val="14"/>
        <rFont val="Calibri"/>
        <family val="2"/>
        <scheme val="minor"/>
      </rPr>
      <t>information</t>
    </r>
    <r>
      <rPr>
        <b/>
        <sz val="14"/>
        <color theme="1"/>
        <rFont val="Calibri"/>
        <family val="2"/>
        <scheme val="minor"/>
      </rPr>
      <t xml:space="preserve"> summary  </t>
    </r>
  </si>
  <si>
    <r>
      <rPr>
        <b/>
        <i/>
        <u/>
        <sz val="10"/>
        <color rgb="FF0000FF"/>
        <rFont val="Calibri"/>
        <family val="2"/>
        <scheme val="minor"/>
      </rPr>
      <t>Note:</t>
    </r>
    <r>
      <rPr>
        <i/>
        <sz val="10"/>
        <color rgb="FF0000FF"/>
        <rFont val="Calibri"/>
        <family val="2"/>
        <scheme val="minor"/>
      </rPr>
      <t xml:space="preserve"> includes Special contributions paid via Infrastructure Agreements:
- 1 x IA car park (MCU20/0103 for 8 spaces) = $214,041.00</t>
    </r>
  </si>
  <si>
    <r>
      <t xml:space="preserve">As reconciled with Infrastructure Charges Register receipts </t>
    </r>
    <r>
      <rPr>
        <b/>
        <sz val="11"/>
        <rFont val="Calibri"/>
        <family val="2"/>
        <scheme val="minor"/>
      </rPr>
      <t>2022-2023</t>
    </r>
  </si>
  <si>
    <t>MCU16/0143 (Stage 2)</t>
  </si>
  <si>
    <t>MCU20/0126</t>
  </si>
  <si>
    <t>MCU20/0159</t>
  </si>
  <si>
    <t>MU21/0002</t>
  </si>
  <si>
    <t>MCU20/0103</t>
  </si>
  <si>
    <t>MCU20/0150.03</t>
  </si>
  <si>
    <t>Peregian Beach</t>
  </si>
  <si>
    <t>Pinbarren</t>
  </si>
  <si>
    <t>Shelter install only</t>
  </si>
  <si>
    <t>[2026-2027]</t>
  </si>
  <si>
    <t>TOTAL VALUE =</t>
  </si>
  <si>
    <r>
      <t xml:space="preserve">from: Passenger Transport Accessible Infrastructure Program </t>
    </r>
    <r>
      <rPr>
        <b/>
        <sz val="11"/>
        <rFont val="Calibri"/>
        <family val="2"/>
        <scheme val="minor"/>
      </rPr>
      <t>2022-2023</t>
    </r>
    <r>
      <rPr>
        <sz val="11"/>
        <rFont val="Calibri"/>
        <family val="2"/>
        <scheme val="minor"/>
      </rPr>
      <t xml:space="preserve"> projects list </t>
    </r>
  </si>
  <si>
    <t>Shelter install only (Civil works part of Noosa Parade)</t>
  </si>
  <si>
    <t>Loan repayments associated with trunk infrastructure construction works (historical borrowings)</t>
  </si>
  <si>
    <t>from: 81% (2020 repayment pre refinance. $3.210M Old SC debt repayment total repayment $3.95M) * $3.761M for 2021</t>
  </si>
  <si>
    <t>R23</t>
  </si>
  <si>
    <t>Tewantin Bypass</t>
  </si>
  <si>
    <t>Tewantin Doonella Bridge</t>
  </si>
  <si>
    <t>Garth Prowd Bridge</t>
  </si>
  <si>
    <t>Wapunga Lane Bridge</t>
  </si>
  <si>
    <t>R21</t>
  </si>
  <si>
    <t>Shire Wide Directional Signage</t>
  </si>
  <si>
    <t>Noosa Parade, Noosa Heads</t>
  </si>
  <si>
    <t>Transport (Roads)</t>
  </si>
  <si>
    <t>Kin Kin</t>
  </si>
  <si>
    <t>Tewantin Noosa District Sports Complex - Building Upgrade</t>
  </si>
  <si>
    <t>Public Parks</t>
  </si>
  <si>
    <t>R46</t>
  </si>
  <si>
    <t>Cooroy Hinterland Playground</t>
  </si>
  <si>
    <t>Cooroy</t>
  </si>
  <si>
    <t>Rufous St Community Facility Redevelopment</t>
  </si>
  <si>
    <t>Cooroy Sports Complex Upgrade - Planning and Design</t>
  </si>
  <si>
    <t>CF3</t>
  </si>
  <si>
    <t>Doonan</t>
  </si>
  <si>
    <t>Noosa Leisure Centre Upgrade (Masterplan)</t>
  </si>
  <si>
    <t>510169 - Noosa Leisure Centre Needs Assessment</t>
  </si>
  <si>
    <t>500926 - Rufous St - Stage 3 Project Management + 500905 - Rufous St - Stage 3 Community House, Car Park &amp; Landscape</t>
  </si>
  <si>
    <t>500864 - Tewantin Doonella Bridge Renewal</t>
  </si>
  <si>
    <t>500946 - Kin Kin Wahpunga Lane Bridge Renewal Annual - BRP</t>
  </si>
  <si>
    <t>510066 - Noosa Heads Garth Prowd Bridge Renewal</t>
  </si>
  <si>
    <t>500551 - Noosa Hinterland Priority Playground - Planning &amp; Design</t>
  </si>
  <si>
    <t>Ed Webb Park Upgrade</t>
  </si>
  <si>
    <t>510208 - Sunshine Beach Ed Webb Park Upgrade (LGIP) SEQCSP2124</t>
  </si>
  <si>
    <t>Sunshine Beach</t>
  </si>
  <si>
    <t>510033 - NDSC Stage 1 McKinnon Drive Community Sports Complex. ReGen excluded. No spend on internal roads</t>
  </si>
  <si>
    <t>500622 - Noosa Heads Noosa Parade Road Corridor</t>
  </si>
  <si>
    <t>Noosa Parade Upgrade of Pathway from Munna Point Bridge to Noosa Drive</t>
  </si>
  <si>
    <t>510128 - Noosa Heads, Noosa Drive Halse Lane to Sunshine Beach Rd</t>
  </si>
  <si>
    <t>Doonan, Landfill site Cell 2.3 and part Cell 2.4 expansion</t>
  </si>
  <si>
    <t>510043 - Noosaville Eumundi Road Landfill Liner, Cell capping design. Unable to split Expansion from capping easily</t>
  </si>
  <si>
    <t>510047 - Tewantin Beckmans Road Bypass Stage 1</t>
  </si>
  <si>
    <t>Heron St / David Low Way
(Peregian Beach)</t>
  </si>
  <si>
    <t>R8</t>
  </si>
  <si>
    <t>510201 - Peregian Beach Heron St/David Low Way Upgrade Roundabout</t>
  </si>
  <si>
    <t>No directional signage spend this year</t>
  </si>
  <si>
    <t>510104 - Detailed Design Redevelopment Cooroy Sports Complex</t>
  </si>
  <si>
    <r>
      <t xml:space="preserve">From: </t>
    </r>
    <r>
      <rPr>
        <b/>
        <sz val="11"/>
        <rFont val="Calibri"/>
        <family val="2"/>
        <scheme val="minor"/>
      </rPr>
      <t>2023–24 Budget</t>
    </r>
  </si>
  <si>
    <t>From: Project Initiation Brief Register Apr - Rev 0 (TG 26 June 2023).xls</t>
  </si>
  <si>
    <r>
      <t xml:space="preserve">Infrastructure charges revenue, offsets and refunds as reconciled with the Infrastructue Charges Register &amp; T1 finance receipts </t>
    </r>
    <r>
      <rPr>
        <b/>
        <sz val="11"/>
        <rFont val="Calibri"/>
        <family val="2"/>
        <scheme val="minor"/>
      </rPr>
      <t>2022-2023</t>
    </r>
    <r>
      <rPr>
        <sz val="11"/>
        <rFont val="Calibri"/>
        <family val="2"/>
        <scheme val="minor"/>
      </rPr>
      <t xml:space="preserve">
Amount of infrastructure charges spent on trunk infrastructure &amp; Unspent infrastructue charges revenue from: </t>
    </r>
    <r>
      <rPr>
        <b/>
        <sz val="11"/>
        <rFont val="Calibri"/>
        <family val="2"/>
        <scheme val="minor"/>
      </rPr>
      <t>Reserves and Restricted Cash Balance per Financial Statements</t>
    </r>
  </si>
  <si>
    <t>Notes (do not publish. Internal reference only)</t>
  </si>
  <si>
    <t>R7</t>
  </si>
  <si>
    <r>
      <t xml:space="preserve">Total  amount of </t>
    </r>
    <r>
      <rPr>
        <u/>
        <sz val="11"/>
        <color theme="0"/>
        <rFont val="Calibri"/>
        <family val="2"/>
        <scheme val="minor"/>
      </rPr>
      <t>infrastructure charges revenue collected</t>
    </r>
    <r>
      <rPr>
        <sz val="11"/>
        <color theme="0"/>
        <rFont val="Calibri"/>
        <family val="2"/>
        <scheme val="minor"/>
      </rPr>
      <t xml:space="preserve"> (by way of infrastructure charges levied)</t>
    </r>
  </si>
  <si>
    <r>
      <t xml:space="preserve">Total amount of </t>
    </r>
    <r>
      <rPr>
        <u/>
        <sz val="11"/>
        <color theme="0"/>
        <rFont val="Calibri"/>
        <family val="2"/>
        <scheme val="minor"/>
      </rPr>
      <t xml:space="preserve">infrastructure charges that were offset </t>
    </r>
    <r>
      <rPr>
        <sz val="11"/>
        <color theme="0"/>
        <rFont val="Calibri"/>
        <family val="2"/>
        <scheme val="minor"/>
      </rPr>
      <t xml:space="preserve">(i.e. infrastructure provided by a developer in lieu of paying the charge)  </t>
    </r>
  </si>
  <si>
    <r>
      <t xml:space="preserve">Total amount of infrastructure charges that the local government </t>
    </r>
    <r>
      <rPr>
        <u/>
        <sz val="11"/>
        <color theme="0"/>
        <rFont val="Calibri"/>
        <family val="2"/>
        <scheme val="minor"/>
      </rPr>
      <t xml:space="preserve">refunded </t>
    </r>
  </si>
  <si>
    <r>
      <t xml:space="preserve">Total amount of </t>
    </r>
    <r>
      <rPr>
        <u/>
        <sz val="11"/>
        <color theme="0"/>
        <rFont val="Calibri"/>
        <family val="2"/>
        <scheme val="minor"/>
      </rPr>
      <t>unspent</t>
    </r>
    <r>
      <rPr>
        <sz val="11"/>
        <color theme="0"/>
        <rFont val="Calibri"/>
        <family val="2"/>
        <scheme val="minor"/>
      </rPr>
      <t xml:space="preserve"> infrastructure charges revenue </t>
    </r>
  </si>
  <si>
    <r>
      <t xml:space="preserve">Total amount of </t>
    </r>
    <r>
      <rPr>
        <u/>
        <sz val="11"/>
        <color theme="0"/>
        <rFont val="Calibri"/>
        <family val="2"/>
        <scheme val="minor"/>
      </rPr>
      <t>infrastructure charges revenue spent</t>
    </r>
    <r>
      <rPr>
        <sz val="11"/>
        <color theme="0"/>
        <rFont val="Calibri"/>
        <family val="2"/>
        <scheme val="minor"/>
      </rPr>
      <t xml:space="preserve"> on the supply of trunk infrastructure </t>
    </r>
  </si>
  <si>
    <r>
      <t xml:space="preserve">Reporting requirements:
</t>
    </r>
    <r>
      <rPr>
        <i/>
        <sz val="12"/>
        <color theme="1"/>
        <rFont val="Calibri"/>
        <family val="2"/>
        <scheme val="minor"/>
      </rPr>
      <t>- The infrastructure  charges information/</t>
    </r>
    <r>
      <rPr>
        <i/>
        <sz val="12"/>
        <color rgb="FF0000FF"/>
        <rFont val="Calibri"/>
        <family val="2"/>
        <scheme val="minor"/>
      </rPr>
      <t xml:space="preserve">trunk infrastructure </t>
    </r>
    <r>
      <rPr>
        <i/>
        <sz val="12"/>
        <color theme="1"/>
        <rFont val="Calibri"/>
        <family val="2"/>
        <scheme val="minor"/>
      </rPr>
      <t xml:space="preserve">information template should be read in conjunction with Schedules 22 and 24 of the Planning Regulation 2017 (the Regulation).
- The template is only to local governments who have an LGIP in place and is included within an Infrastructure charges register.
- From 1 January 2020, local governments will be required to report annually on infrastructure charges revenue collected and expended and forecast infrastructure charges revenue and expenditure. 
- Forecast infrastructure charges revenue and trunk infrastructure expenditure, is to be reported for the current financial year and the following three consecutive financial years. 
- Actual infrastructure charges revenue and expenditure for the previous financial year is also required to be provided.  
- A list of trunk infrastructure supplied by the local government and developers is to be reported on:
</t>
    </r>
    <r>
      <rPr>
        <i/>
        <sz val="12"/>
        <color rgb="FFFF0000"/>
        <rFont val="Calibri"/>
        <family val="2"/>
        <scheme val="minor"/>
      </rPr>
      <t xml:space="preserve">    </t>
    </r>
    <r>
      <rPr>
        <i/>
        <sz val="12"/>
        <color rgb="FF0000FF"/>
        <rFont val="Calibri"/>
        <family val="2"/>
        <scheme val="minor"/>
      </rPr>
      <t xml:space="preserve">  - annually for local governments with an estimated infrastructure charges revenue or forecast future spending of trunk infrastructure of less than $20 million. Reporting is to be provided at the same time as the  annual report.
      - quarterly for local governments with an estimated infrastructure charges revenue or forecast future spending of trunk infrastructure of more than $20 million. Reporting is to be provided as soon as practicable following the close of the quarter. As the quarterly reports are produced, a summary of the trunk infrastructure for the entire financial year will be displayed in the infrastructure charges register.                                                                                                                         
</t>
    </r>
    <r>
      <rPr>
        <b/>
        <sz val="12"/>
        <color theme="1"/>
        <rFont val="Calibri"/>
        <family val="2"/>
        <scheme val="minor"/>
      </rPr>
      <t xml:space="preserve">
An overview of how infrastructure charges revenue is collected and expended:
</t>
    </r>
    <r>
      <rPr>
        <i/>
        <sz val="12"/>
        <color theme="1"/>
        <rFont val="Calibri"/>
        <family val="2"/>
        <scheme val="minor"/>
      </rPr>
      <t xml:space="preserve">-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r>
    <r>
      <rPr>
        <i/>
        <sz val="12"/>
        <color rgb="FF0000FF"/>
        <rFont val="Calibri"/>
        <family val="2"/>
        <scheme val="minor"/>
      </rPr>
      <t>Similarly, infrastructure charges collected may also be used to recover/reimburse costs previoulsy spent on trunk infrastructure previoulsy provided which may also include repayment of loans.</t>
    </r>
  </si>
  <si>
    <t>RF1</t>
  </si>
  <si>
    <t>S12</t>
  </si>
  <si>
    <t>PW-13</t>
  </si>
  <si>
    <t>S10</t>
  </si>
  <si>
    <t>upgrade to existing
Map Code: LGIP-TR-1</t>
  </si>
  <si>
    <t>upgrade to existing
Map Code: LGIP-TR-13</t>
  </si>
  <si>
    <t>upgrade to existing
Map Code: LGIP-TR-11</t>
  </si>
  <si>
    <t>upgrade to existing
Map Code: LGIP-PC-12</t>
  </si>
  <si>
    <r>
      <rPr>
        <b/>
        <i/>
        <u/>
        <sz val="10"/>
        <color rgb="FF0000FF"/>
        <rFont val="Calibri"/>
        <family val="2"/>
        <scheme val="minor"/>
      </rPr>
      <t>Note:</t>
    </r>
    <r>
      <rPr>
        <i/>
        <sz val="10"/>
        <color rgb="FF0000FF"/>
        <rFont val="Calibri"/>
        <family val="2"/>
        <scheme val="minor"/>
      </rPr>
      <t xml:space="preserve"> 
Trunk infrastructure balance funded from other sources</t>
    </r>
  </si>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</sst>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dd\-mmmm\-yyyy"/>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sz val="11"/>
      <name val="Calibri"/>
      <family val="2"/>
      <scheme val="minor"/>
    </font>
    <font>
      <b/>
      <i/>
      <sz val="20"/>
      <color theme="1"/>
      <name val="Calibri"/>
      <family val="2"/>
      <scheme val="minor"/>
    </font>
    <font>
      <b/>
      <i/>
      <sz val="16"/>
      <color theme="1"/>
      <name val="Calibri"/>
      <family val="2"/>
      <scheme val="minor"/>
    </font>
    <font>
      <b/>
      <sz val="12"/>
      <color theme="1"/>
      <name val="Calibri"/>
      <family val="2"/>
      <scheme val="minor"/>
    </font>
    <font>
      <sz val="11"/>
      <color theme="0"/>
      <name val="Calibri"/>
      <family val="2"/>
      <scheme val="minor"/>
    </font>
    <font>
      <i/>
      <sz val="12"/>
      <color theme="1"/>
      <name val="Calibri"/>
      <family val="2"/>
      <scheme val="minor"/>
    </font>
    <font>
      <b/>
      <sz val="11"/>
      <name val="Calibri"/>
      <family val="2"/>
      <scheme val="minor"/>
    </font>
    <font>
      <sz val="11"/>
      <color rgb="FFFF0000"/>
      <name val="Calibri"/>
      <family val="2"/>
      <scheme val="minor"/>
    </font>
    <font>
      <i/>
      <sz val="12"/>
      <color rgb="FFFF0000"/>
      <name val="Calibri"/>
      <family val="2"/>
      <scheme val="minor"/>
    </font>
    <font>
      <b/>
      <sz val="14"/>
      <color theme="1"/>
      <name val="Arial Black"/>
      <family val="2"/>
    </font>
    <font>
      <b/>
      <i/>
      <sz val="20"/>
      <name val="Calibri"/>
      <family val="2"/>
      <scheme val="minor"/>
    </font>
    <font>
      <i/>
      <sz val="12"/>
      <color rgb="FF0000FF"/>
      <name val="Calibri"/>
      <family val="2"/>
      <scheme val="minor"/>
    </font>
    <font>
      <sz val="11"/>
      <color rgb="FF0000FF"/>
      <name val="Calibri"/>
      <family val="2"/>
      <scheme val="minor"/>
    </font>
    <font>
      <u/>
      <sz val="11"/>
      <name val="Arial Black"/>
      <family val="2"/>
    </font>
    <font>
      <b/>
      <i/>
      <sz val="16"/>
      <name val="Calibri"/>
      <family val="2"/>
      <scheme val="minor"/>
    </font>
    <font>
      <i/>
      <sz val="14"/>
      <name val="Calibri"/>
      <family val="2"/>
      <scheme val="minor"/>
    </font>
    <font>
      <i/>
      <sz val="14"/>
      <color theme="1"/>
      <name val="Calibri"/>
      <family val="2"/>
      <scheme val="minor"/>
    </font>
    <font>
      <b/>
      <sz val="14"/>
      <name val="Calibri"/>
      <family val="2"/>
      <scheme val="minor"/>
    </font>
    <font>
      <b/>
      <u/>
      <sz val="14"/>
      <color theme="1"/>
      <name val="Calibri"/>
      <family val="2"/>
      <scheme val="minor"/>
    </font>
    <font>
      <b/>
      <u/>
      <sz val="14"/>
      <name val="Calibri"/>
      <family val="2"/>
      <scheme val="minor"/>
    </font>
    <font>
      <i/>
      <sz val="11"/>
      <name val="Calibri"/>
      <family val="2"/>
      <scheme val="minor"/>
    </font>
    <font>
      <sz val="8"/>
      <name val="Calibri"/>
      <family val="2"/>
      <scheme val="minor"/>
    </font>
    <font>
      <i/>
      <sz val="10"/>
      <color rgb="FF0000FF"/>
      <name val="Calibri"/>
      <family val="2"/>
      <scheme val="minor"/>
    </font>
    <font>
      <b/>
      <i/>
      <u/>
      <sz val="10"/>
      <color rgb="FF0000FF"/>
      <name val="Calibri"/>
      <family val="2"/>
      <scheme val="minor"/>
    </font>
    <font>
      <b/>
      <i/>
      <sz val="11"/>
      <name val="Calibri"/>
      <family val="2"/>
      <scheme val="minor"/>
    </font>
    <font>
      <b/>
      <i/>
      <sz val="11"/>
      <color theme="1"/>
      <name val="Calibri"/>
      <family val="2"/>
      <scheme val="minor"/>
    </font>
    <font>
      <sz val="10"/>
      <color rgb="FF0000FF"/>
      <name val="Calibri"/>
      <family val="2"/>
      <scheme val="minor"/>
    </font>
    <font>
      <u/>
      <sz val="11"/>
      <color theme="0"/>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7" fillId="5" borderId="1" xfId="0" applyFont="1" applyFill="1" applyBorder="1" applyAlignment="1">
      <alignment horizontal="center" vertical="center" wrapText="1"/>
    </xf>
    <xf numFmtId="0" fontId="0" fillId="6" borderId="2" xfId="0" applyFill="1" applyBorder="1" applyAlignment="1">
      <alignment vertical="center" wrapText="1"/>
    </xf>
    <xf numFmtId="0" fontId="11" fillId="4" borderId="1" xfId="0" applyFont="1" applyFill="1" applyBorder="1" applyAlignment="1">
      <alignment horizontal="center" vertical="center" wrapText="1"/>
    </xf>
    <xf numFmtId="0" fontId="3" fillId="6" borderId="2" xfId="0" applyFont="1" applyFill="1" applyBorder="1" applyAlignment="1">
      <alignment vertical="center" wrapText="1"/>
    </xf>
    <xf numFmtId="0" fontId="1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64" fontId="3" fillId="7" borderId="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top"/>
    </xf>
    <xf numFmtId="0" fontId="8"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9" fillId="0" borderId="9" xfId="0" applyFont="1" applyBorder="1"/>
    <xf numFmtId="0" fontId="4" fillId="0" borderId="9" xfId="0" applyFont="1" applyBorder="1"/>
    <xf numFmtId="0" fontId="6" fillId="0" borderId="9" xfId="0" applyFont="1" applyBorder="1"/>
    <xf numFmtId="0" fontId="10" fillId="0" borderId="0" xfId="0" applyFont="1"/>
    <xf numFmtId="0" fontId="13" fillId="5" borderId="1" xfId="0" applyFont="1" applyFill="1" applyBorder="1" applyAlignment="1">
      <alignment horizontal="center" vertical="center" wrapText="1"/>
    </xf>
    <xf numFmtId="0" fontId="19" fillId="0" borderId="10" xfId="0" applyFont="1" applyBorder="1" applyAlignment="1">
      <alignment wrapText="1"/>
    </xf>
    <xf numFmtId="0" fontId="14" fillId="0" borderId="10" xfId="0" applyFont="1" applyBorder="1" applyAlignment="1">
      <alignment wrapText="1"/>
    </xf>
    <xf numFmtId="0" fontId="5" fillId="0" borderId="9" xfId="0" applyFont="1" applyBorder="1" applyAlignment="1">
      <alignment horizontal="right"/>
    </xf>
    <xf numFmtId="0" fontId="5" fillId="0" borderId="0" xfId="0" applyFont="1" applyAlignment="1">
      <alignment horizontal="right"/>
    </xf>
    <xf numFmtId="0" fontId="20" fillId="0" borderId="10" xfId="0" applyFont="1" applyBorder="1"/>
    <xf numFmtId="0" fontId="7" fillId="0" borderId="10" xfId="0" applyFont="1" applyBorder="1" applyAlignment="1">
      <alignment vertical="center" wrapText="1"/>
    </xf>
    <xf numFmtId="164" fontId="7" fillId="7" borderId="1" xfId="0" applyNumberFormat="1" applyFont="1" applyFill="1" applyBorder="1" applyAlignment="1">
      <alignment horizontal="center" vertical="center"/>
    </xf>
    <xf numFmtId="0" fontId="3" fillId="0" borderId="9" xfId="0" applyFont="1" applyBorder="1"/>
    <xf numFmtId="164" fontId="0" fillId="0" borderId="0" xfId="0" applyNumberFormat="1" applyAlignment="1">
      <alignment horizontal="center"/>
    </xf>
    <xf numFmtId="164" fontId="0" fillId="0" borderId="0" xfId="0" applyNumberFormat="1"/>
    <xf numFmtId="0" fontId="0" fillId="0" borderId="14" xfId="0" applyBorder="1"/>
    <xf numFmtId="0" fontId="29" fillId="0" borderId="0" xfId="0" applyFont="1" applyAlignment="1">
      <alignment wrapText="1"/>
    </xf>
    <xf numFmtId="0" fontId="4" fillId="10" borderId="0" xfId="0" applyFont="1" applyFill="1" applyAlignment="1">
      <alignment horizontal="center"/>
    </xf>
    <xf numFmtId="165" fontId="4" fillId="10" borderId="0" xfId="0" applyNumberFormat="1" applyFont="1" applyFill="1" applyAlignment="1">
      <alignment horizontal="center"/>
    </xf>
    <xf numFmtId="164" fontId="27" fillId="11" borderId="26" xfId="0" applyNumberFormat="1" applyFont="1" applyFill="1" applyBorder="1" applyAlignment="1">
      <alignment horizontal="center" vertical="center" wrapText="1"/>
    </xf>
    <xf numFmtId="0" fontId="31" fillId="8" borderId="22" xfId="0" applyFont="1" applyFill="1" applyBorder="1" applyAlignment="1">
      <alignment horizontal="right" vertical="center" wrapText="1"/>
    </xf>
    <xf numFmtId="164" fontId="31" fillId="8" borderId="24" xfId="0" applyNumberFormat="1" applyFont="1" applyFill="1" applyBorder="1" applyAlignment="1">
      <alignment horizontal="center"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164" fontId="27" fillId="11" borderId="23" xfId="0" applyNumberFormat="1" applyFont="1" applyFill="1" applyBorder="1" applyAlignment="1">
      <alignment horizontal="center" vertical="center" wrapText="1"/>
    </xf>
    <xf numFmtId="0" fontId="7" fillId="0" borderId="24" xfId="0" applyFont="1" applyBorder="1" applyAlignment="1">
      <alignment vertical="center" wrapText="1"/>
    </xf>
    <xf numFmtId="0" fontId="6" fillId="11" borderId="15" xfId="0" applyFont="1" applyFill="1" applyBorder="1" applyAlignment="1">
      <alignment horizontal="center" vertical="center" wrapText="1"/>
    </xf>
    <xf numFmtId="0" fontId="6" fillId="11" borderId="16" xfId="0" applyFont="1" applyFill="1" applyBorder="1" applyAlignment="1">
      <alignment vertical="center" wrapText="1"/>
    </xf>
    <xf numFmtId="164" fontId="6" fillId="11" borderId="16" xfId="0" applyNumberFormat="1"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11" borderId="26" xfId="0" applyFont="1" applyFill="1" applyBorder="1" applyAlignment="1">
      <alignment vertical="center" wrapText="1"/>
    </xf>
    <xf numFmtId="164" fontId="6" fillId="11" borderId="26" xfId="0" applyNumberFormat="1"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11" borderId="1" xfId="0" applyFont="1" applyFill="1" applyBorder="1" applyAlignment="1">
      <alignment vertical="center" wrapText="1"/>
    </xf>
    <xf numFmtId="164" fontId="6" fillId="11" borderId="1" xfId="0" applyNumberFormat="1"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1" borderId="23" xfId="0" applyFont="1" applyFill="1" applyBorder="1" applyAlignment="1">
      <alignment vertical="center" wrapText="1"/>
    </xf>
    <xf numFmtId="0" fontId="27" fillId="11" borderId="25" xfId="0" applyFont="1" applyFill="1" applyBorder="1" applyAlignment="1">
      <alignment horizontal="center" vertical="center" wrapText="1"/>
    </xf>
    <xf numFmtId="0" fontId="27" fillId="11" borderId="26" xfId="0" applyFont="1" applyFill="1" applyBorder="1" applyAlignment="1">
      <alignment vertical="center" wrapText="1"/>
    </xf>
    <xf numFmtId="0" fontId="27" fillId="11" borderId="20" xfId="0" applyFont="1" applyFill="1" applyBorder="1" applyAlignment="1">
      <alignment horizontal="center" vertical="center" wrapText="1"/>
    </xf>
    <xf numFmtId="0" fontId="27" fillId="11" borderId="21" xfId="0" applyFont="1" applyFill="1" applyBorder="1" applyAlignment="1">
      <alignment vertical="center" wrapText="1"/>
    </xf>
    <xf numFmtId="0" fontId="6" fillId="11" borderId="21" xfId="0" applyFont="1" applyFill="1" applyBorder="1" applyAlignment="1">
      <alignment vertical="center" wrapText="1"/>
    </xf>
    <xf numFmtId="164" fontId="27" fillId="11" borderId="21" xfId="0" applyNumberFormat="1" applyFont="1" applyFill="1" applyBorder="1" applyAlignment="1">
      <alignment horizontal="center" vertical="center" wrapText="1"/>
    </xf>
    <xf numFmtId="0" fontId="32" fillId="0" borderId="10" xfId="0" applyFont="1" applyBorder="1"/>
    <xf numFmtId="164" fontId="33" fillId="0" borderId="2" xfId="0" applyNumberFormat="1" applyFont="1" applyBorder="1" applyAlignment="1">
      <alignment horizontal="center" vertical="center"/>
    </xf>
    <xf numFmtId="0" fontId="0" fillId="0" borderId="7" xfId="0" applyBorder="1" applyAlignment="1">
      <alignment horizontal="centerContinuous" vertical="center"/>
    </xf>
    <xf numFmtId="0" fontId="29" fillId="0" borderId="3"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0" fillId="0" borderId="11" xfId="0" applyFont="1"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2" fillId="2" borderId="2" xfId="0" applyFont="1" applyFill="1"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xf numFmtId="0" fontId="0" fillId="0" borderId="5" xfId="0" applyBorder="1" applyAlignment="1">
      <alignment horizontal="center" vertical="center" wrapText="1"/>
    </xf>
    <xf numFmtId="0" fontId="7" fillId="0" borderId="19" xfId="0" applyFont="1" applyBorder="1" applyAlignment="1">
      <alignment vertical="center" wrapText="1"/>
    </xf>
    <xf numFmtId="0" fontId="0" fillId="0" borderId="19" xfId="0" applyBorder="1" applyAlignment="1">
      <alignment vertical="center" wrapText="1"/>
    </xf>
    <xf numFmtId="0" fontId="7" fillId="0" borderId="17" xfId="0" applyFont="1" applyBorder="1" applyAlignment="1">
      <alignment vertical="center" wrapText="1"/>
    </xf>
  </cellXfs>
  <cellStyles count="2">
    <cellStyle name="Currency 2" xfId="1" xr:uid="{00000000-0005-0000-0000-000000000000}"/>
    <cellStyle name="Normal" xfId="0" builtinId="0"/>
  </cellStyles>
  <dxfs count="0"/>
  <tableStyles count="0" defaultTableStyle="TableStyleMedium2" defaultPivotStyle="PivotStyleLight16"/>
  <colors>
    <mruColors>
      <color rgb="FF0000FF"/>
      <color rgb="FFCCFF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tabSelected="1" zoomScale="85" zoomScaleNormal="85" workbookViewId="0">
      <selection activeCell="D6" sqref="D6"/>
    </sheetView>
  </sheetViews>
  <sheetFormatPr defaultColWidth="9.140625" defaultRowHeight="15" x14ac:dyDescent="0.25"/>
  <cols>
    <col min="1" max="1" width="28.28515625" customWidth="1"/>
    <col min="2" max="2" width="29.85546875" bestFit="1" customWidth="1"/>
    <col min="3" max="7" width="24.7109375" customWidth="1"/>
    <col min="8" max="8" width="131.28515625" hidden="1" customWidth="1"/>
    <col min="9" max="9" width="21.7109375" customWidth="1"/>
    <col min="10" max="10" width="19.28515625" customWidth="1"/>
    <col min="11" max="11" width="17" customWidth="1"/>
    <col min="12" max="12" width="17.42578125" customWidth="1"/>
    <col min="13" max="13" width="16.140625" customWidth="1"/>
  </cols>
  <sheetData>
    <row r="1" spans="1:8" ht="26.25" x14ac:dyDescent="0.4">
      <c r="A1" s="13" t="s">
        <v>29</v>
      </c>
      <c r="B1" s="14"/>
      <c r="C1" s="14"/>
      <c r="D1" s="14"/>
      <c r="E1" s="14"/>
      <c r="F1" s="14"/>
      <c r="G1" s="14"/>
      <c r="H1" s="15"/>
    </row>
    <row r="2" spans="1:8" x14ac:dyDescent="0.25">
      <c r="A2" s="16"/>
      <c r="H2" s="17"/>
    </row>
    <row r="3" spans="1:8" ht="21" x14ac:dyDescent="0.35">
      <c r="A3" s="18" t="s">
        <v>28</v>
      </c>
      <c r="H3" s="17"/>
    </row>
    <row r="4" spans="1:8" ht="22.5" x14ac:dyDescent="0.45">
      <c r="A4" s="19" t="s">
        <v>14</v>
      </c>
      <c r="H4" s="17"/>
    </row>
    <row r="5" spans="1:8" ht="18.75" x14ac:dyDescent="0.3">
      <c r="A5" s="26" t="s">
        <v>22</v>
      </c>
      <c r="B5" s="35">
        <v>22704065</v>
      </c>
      <c r="H5" s="17"/>
    </row>
    <row r="6" spans="1:8" ht="18.75" x14ac:dyDescent="0.3">
      <c r="A6" s="26" t="s">
        <v>23</v>
      </c>
      <c r="B6" s="35" t="s">
        <v>119</v>
      </c>
      <c r="H6" s="17"/>
    </row>
    <row r="7" spans="1:8" ht="18.75" x14ac:dyDescent="0.3">
      <c r="A7" s="25" t="s">
        <v>19</v>
      </c>
      <c r="B7" s="36">
        <v>45259</v>
      </c>
      <c r="H7" s="17"/>
    </row>
    <row r="8" spans="1:8" x14ac:dyDescent="0.25">
      <c r="A8" s="20"/>
      <c r="H8" s="17"/>
    </row>
    <row r="9" spans="1:8" ht="22.5" x14ac:dyDescent="0.45">
      <c r="A9" s="19" t="s">
        <v>39</v>
      </c>
      <c r="H9" s="27" t="s">
        <v>21</v>
      </c>
    </row>
    <row r="10" spans="1:8" ht="18.75" x14ac:dyDescent="0.3">
      <c r="A10" s="19"/>
      <c r="H10" s="17"/>
    </row>
    <row r="11" spans="1:8" ht="34.5" customHeight="1" x14ac:dyDescent="0.25">
      <c r="A11" s="20"/>
      <c r="B11" s="71" t="s">
        <v>9</v>
      </c>
      <c r="C11" s="72"/>
      <c r="D11" s="73" t="s">
        <v>8</v>
      </c>
      <c r="E11" s="74"/>
      <c r="F11" s="72"/>
      <c r="H11" s="17"/>
    </row>
    <row r="12" spans="1:8" ht="93.75" customHeight="1" x14ac:dyDescent="0.25">
      <c r="A12" s="20"/>
      <c r="B12" s="5" t="s">
        <v>104</v>
      </c>
      <c r="C12" s="5" t="s">
        <v>105</v>
      </c>
      <c r="D12" s="3" t="s">
        <v>108</v>
      </c>
      <c r="E12" s="3" t="s">
        <v>106</v>
      </c>
      <c r="F12" s="3" t="s">
        <v>107</v>
      </c>
      <c r="H12" s="17"/>
    </row>
    <row r="13" spans="1:8" ht="27" customHeight="1" x14ac:dyDescent="0.25">
      <c r="A13" s="16"/>
      <c r="B13" s="5" t="s">
        <v>1</v>
      </c>
      <c r="C13" s="5" t="s">
        <v>1</v>
      </c>
      <c r="D13" s="3" t="s">
        <v>1</v>
      </c>
      <c r="E13" s="3" t="s">
        <v>1</v>
      </c>
      <c r="F13" s="3" t="s">
        <v>1</v>
      </c>
      <c r="H13" s="17"/>
    </row>
    <row r="14" spans="1:8" s="6" customFormat="1" ht="45" x14ac:dyDescent="0.25">
      <c r="A14" s="11" t="s">
        <v>18</v>
      </c>
      <c r="B14" s="9">
        <f>(214041+2907581)/1000</f>
        <v>3121.6219999999998</v>
      </c>
      <c r="C14" s="9">
        <f>87913/1000</f>
        <v>87.912999999999997</v>
      </c>
      <c r="D14" s="10">
        <f>B14-F14</f>
        <v>2159.9829999999997</v>
      </c>
      <c r="E14" s="10">
        <v>0</v>
      </c>
      <c r="F14" s="10">
        <v>961.63900000000001</v>
      </c>
      <c r="H14" s="28" t="s">
        <v>101</v>
      </c>
    </row>
    <row r="15" spans="1:8" ht="51.75" x14ac:dyDescent="0.25">
      <c r="A15" s="16"/>
      <c r="B15" s="34" t="s">
        <v>41</v>
      </c>
      <c r="D15" s="62">
        <f>F51-D14</f>
        <v>14822.492908600005</v>
      </c>
      <c r="E15" s="64" t="s">
        <v>118</v>
      </c>
      <c r="F15" s="63"/>
      <c r="H15" s="23"/>
    </row>
    <row r="16" spans="1:8" x14ac:dyDescent="0.25">
      <c r="A16" s="16"/>
      <c r="H16" s="24"/>
    </row>
    <row r="17" spans="1:8" ht="22.5" x14ac:dyDescent="0.45">
      <c r="A17" s="19" t="s">
        <v>40</v>
      </c>
      <c r="H17" s="17"/>
    </row>
    <row r="18" spans="1:8" x14ac:dyDescent="0.25">
      <c r="A18" s="16"/>
      <c r="H18" s="17"/>
    </row>
    <row r="19" spans="1:8" ht="38.25" customHeight="1" x14ac:dyDescent="0.25">
      <c r="A19" s="65" t="s">
        <v>20</v>
      </c>
      <c r="B19" s="65" t="s">
        <v>6</v>
      </c>
      <c r="C19" s="65" t="s">
        <v>4</v>
      </c>
      <c r="D19" s="65" t="s">
        <v>7</v>
      </c>
      <c r="E19" s="65" t="s">
        <v>11</v>
      </c>
      <c r="F19" s="65" t="s">
        <v>10</v>
      </c>
      <c r="G19" s="65" t="s">
        <v>12</v>
      </c>
      <c r="H19" s="61" t="s">
        <v>102</v>
      </c>
    </row>
    <row r="20" spans="1:8" ht="22.5" customHeight="1" thickBot="1" x14ac:dyDescent="0.3">
      <c r="A20" s="66"/>
      <c r="B20" s="66"/>
      <c r="C20" s="66"/>
      <c r="D20" s="66"/>
      <c r="E20" s="66"/>
      <c r="F20" s="66"/>
      <c r="G20" s="66"/>
      <c r="H20" s="33"/>
    </row>
    <row r="21" spans="1:8" s="6" customFormat="1" ht="30" x14ac:dyDescent="0.25">
      <c r="A21" s="44" t="s">
        <v>16</v>
      </c>
      <c r="B21" s="45" t="s">
        <v>25</v>
      </c>
      <c r="C21" s="45" t="s">
        <v>26</v>
      </c>
      <c r="D21" s="45" t="s">
        <v>33</v>
      </c>
      <c r="E21" s="45" t="s">
        <v>15</v>
      </c>
      <c r="F21" s="46">
        <v>21.324000000000002</v>
      </c>
      <c r="G21" s="45" t="s">
        <v>43</v>
      </c>
      <c r="H21" s="77" t="s">
        <v>42</v>
      </c>
    </row>
    <row r="22" spans="1:8" s="6" customFormat="1" ht="30" x14ac:dyDescent="0.25">
      <c r="A22" s="47" t="s">
        <v>16</v>
      </c>
      <c r="B22" s="48" t="s">
        <v>25</v>
      </c>
      <c r="C22" s="48" t="s">
        <v>26</v>
      </c>
      <c r="D22" s="48" t="s">
        <v>27</v>
      </c>
      <c r="E22" s="48" t="s">
        <v>15</v>
      </c>
      <c r="F22" s="49">
        <v>1.044</v>
      </c>
      <c r="G22" s="48" t="s">
        <v>44</v>
      </c>
      <c r="H22" s="75"/>
    </row>
    <row r="23" spans="1:8" s="6" customFormat="1" ht="30" x14ac:dyDescent="0.25">
      <c r="A23" s="47" t="s">
        <v>16</v>
      </c>
      <c r="B23" s="48" t="s">
        <v>25</v>
      </c>
      <c r="C23" s="48" t="s">
        <v>26</v>
      </c>
      <c r="D23" s="48" t="s">
        <v>27</v>
      </c>
      <c r="E23" s="48" t="s">
        <v>15</v>
      </c>
      <c r="F23" s="49">
        <v>1.4670000000000001</v>
      </c>
      <c r="G23" s="48" t="s">
        <v>45</v>
      </c>
      <c r="H23" s="75"/>
    </row>
    <row r="24" spans="1:8" s="6" customFormat="1" ht="30" x14ac:dyDescent="0.25">
      <c r="A24" s="47" t="s">
        <v>16</v>
      </c>
      <c r="B24" s="48" t="s">
        <v>25</v>
      </c>
      <c r="C24" s="48" t="s">
        <v>26</v>
      </c>
      <c r="D24" s="48" t="s">
        <v>27</v>
      </c>
      <c r="E24" s="48" t="s">
        <v>15</v>
      </c>
      <c r="F24" s="49">
        <v>1.538</v>
      </c>
      <c r="G24" s="48" t="s">
        <v>46</v>
      </c>
      <c r="H24" s="75"/>
    </row>
    <row r="25" spans="1:8" s="6" customFormat="1" ht="30" x14ac:dyDescent="0.25">
      <c r="A25" s="47" t="s">
        <v>16</v>
      </c>
      <c r="B25" s="48" t="s">
        <v>25</v>
      </c>
      <c r="C25" s="48" t="s">
        <v>26</v>
      </c>
      <c r="D25" s="48" t="s">
        <v>33</v>
      </c>
      <c r="E25" s="48" t="s">
        <v>15</v>
      </c>
      <c r="F25" s="49">
        <v>4.3319999999999999</v>
      </c>
      <c r="G25" s="48" t="s">
        <v>47</v>
      </c>
      <c r="H25" s="75"/>
    </row>
    <row r="26" spans="1:8" s="6" customFormat="1" ht="30.75" thickBot="1" x14ac:dyDescent="0.3">
      <c r="A26" s="50" t="s">
        <v>16</v>
      </c>
      <c r="B26" s="51" t="s">
        <v>25</v>
      </c>
      <c r="C26" s="51" t="s">
        <v>26</v>
      </c>
      <c r="D26" s="51" t="s">
        <v>27</v>
      </c>
      <c r="E26" s="51" t="s">
        <v>15</v>
      </c>
      <c r="F26" s="52">
        <v>58.207999999999998</v>
      </c>
      <c r="G26" s="51" t="s">
        <v>48</v>
      </c>
      <c r="H26" s="76"/>
    </row>
    <row r="27" spans="1:8" s="6" customFormat="1" ht="60.75" thickBot="1" x14ac:dyDescent="0.3">
      <c r="A27" s="53" t="s">
        <v>16</v>
      </c>
      <c r="B27" s="54" t="s">
        <v>56</v>
      </c>
      <c r="C27" s="54" t="s">
        <v>36</v>
      </c>
      <c r="D27" s="54" t="s">
        <v>31</v>
      </c>
      <c r="E27" s="54" t="s">
        <v>17</v>
      </c>
      <c r="F27" s="42">
        <f>672663.53*2*81%/1000</f>
        <v>1089.7149186000001</v>
      </c>
      <c r="G27" s="54" t="s">
        <v>16</v>
      </c>
      <c r="H27" s="43" t="s">
        <v>57</v>
      </c>
    </row>
    <row r="28" spans="1:8" s="6" customFormat="1" ht="18" customHeight="1" x14ac:dyDescent="0.25">
      <c r="A28" s="55">
        <v>301790</v>
      </c>
      <c r="B28" s="56" t="s">
        <v>35</v>
      </c>
      <c r="C28" s="56" t="s">
        <v>32</v>
      </c>
      <c r="D28" s="56" t="s">
        <v>49</v>
      </c>
      <c r="E28" s="48" t="s">
        <v>17</v>
      </c>
      <c r="F28" s="37">
        <f>40101.32/1000</f>
        <v>40.101320000000001</v>
      </c>
      <c r="G28" s="48" t="s">
        <v>16</v>
      </c>
      <c r="H28" s="75" t="s">
        <v>54</v>
      </c>
    </row>
    <row r="29" spans="1:8" s="6" customFormat="1" ht="18" customHeight="1" x14ac:dyDescent="0.25">
      <c r="A29" s="55">
        <v>301746</v>
      </c>
      <c r="B29" s="56" t="s">
        <v>35</v>
      </c>
      <c r="C29" s="56" t="s">
        <v>32</v>
      </c>
      <c r="D29" s="56" t="s">
        <v>27</v>
      </c>
      <c r="E29" s="48" t="s">
        <v>17</v>
      </c>
      <c r="F29" s="37">
        <f>32090/1000</f>
        <v>32.090000000000003</v>
      </c>
      <c r="G29" s="48" t="s">
        <v>16</v>
      </c>
      <c r="H29" s="75"/>
    </row>
    <row r="30" spans="1:8" s="6" customFormat="1" ht="18" customHeight="1" x14ac:dyDescent="0.25">
      <c r="A30" s="55">
        <v>302166</v>
      </c>
      <c r="B30" s="56" t="s">
        <v>35</v>
      </c>
      <c r="C30" s="56" t="s">
        <v>32</v>
      </c>
      <c r="D30" s="56" t="s">
        <v>50</v>
      </c>
      <c r="E30" s="48" t="s">
        <v>17</v>
      </c>
      <c r="F30" s="37">
        <f>105493.18/1000</f>
        <v>105.49318</v>
      </c>
      <c r="G30" s="48" t="s">
        <v>16</v>
      </c>
      <c r="H30" s="75"/>
    </row>
    <row r="31" spans="1:8" s="6" customFormat="1" ht="18" customHeight="1" x14ac:dyDescent="0.25">
      <c r="A31" s="55">
        <v>317117</v>
      </c>
      <c r="B31" s="56" t="s">
        <v>35</v>
      </c>
      <c r="C31" s="56" t="s">
        <v>32</v>
      </c>
      <c r="D31" s="56" t="s">
        <v>34</v>
      </c>
      <c r="E31" s="48" t="s">
        <v>17</v>
      </c>
      <c r="F31" s="37">
        <f>32090/1000</f>
        <v>32.090000000000003</v>
      </c>
      <c r="G31" s="48" t="s">
        <v>16</v>
      </c>
      <c r="H31" s="75"/>
    </row>
    <row r="32" spans="1:8" s="6" customFormat="1" ht="18" customHeight="1" x14ac:dyDescent="0.25">
      <c r="A32" s="55">
        <v>301817</v>
      </c>
      <c r="B32" s="56" t="s">
        <v>35</v>
      </c>
      <c r="C32" s="56" t="s">
        <v>32</v>
      </c>
      <c r="D32" s="56" t="s">
        <v>34</v>
      </c>
      <c r="E32" s="48" t="s">
        <v>17</v>
      </c>
      <c r="F32" s="37">
        <f>51681.49/1000</f>
        <v>51.681489999999997</v>
      </c>
      <c r="G32" s="48" t="s">
        <v>16</v>
      </c>
      <c r="H32" s="75"/>
    </row>
    <row r="33" spans="1:8" s="6" customFormat="1" ht="30" x14ac:dyDescent="0.25">
      <c r="A33" s="55">
        <v>301735</v>
      </c>
      <c r="B33" s="56" t="s">
        <v>55</v>
      </c>
      <c r="C33" s="56" t="s">
        <v>32</v>
      </c>
      <c r="D33" s="56" t="s">
        <v>33</v>
      </c>
      <c r="E33" s="48" t="s">
        <v>17</v>
      </c>
      <c r="F33" s="37">
        <f>3209/1000</f>
        <v>3.2090000000000001</v>
      </c>
      <c r="G33" s="48" t="s">
        <v>16</v>
      </c>
      <c r="H33" s="75"/>
    </row>
    <row r="34" spans="1:8" s="6" customFormat="1" ht="30" x14ac:dyDescent="0.25">
      <c r="A34" s="55">
        <v>301736</v>
      </c>
      <c r="B34" s="56" t="s">
        <v>55</v>
      </c>
      <c r="C34" s="56" t="s">
        <v>32</v>
      </c>
      <c r="D34" s="56" t="s">
        <v>33</v>
      </c>
      <c r="E34" s="48" t="s">
        <v>17</v>
      </c>
      <c r="F34" s="37">
        <f t="shared" ref="F34" si="0">3209/1000</f>
        <v>3.2090000000000001</v>
      </c>
      <c r="G34" s="48" t="s">
        <v>16</v>
      </c>
      <c r="H34" s="75"/>
    </row>
    <row r="35" spans="1:8" s="6" customFormat="1" ht="18" customHeight="1" thickBot="1" x14ac:dyDescent="0.3">
      <c r="A35" s="57">
        <v>301739</v>
      </c>
      <c r="B35" s="58" t="s">
        <v>51</v>
      </c>
      <c r="C35" s="58" t="s">
        <v>32</v>
      </c>
      <c r="D35" s="58" t="s">
        <v>33</v>
      </c>
      <c r="E35" s="59" t="s">
        <v>17</v>
      </c>
      <c r="F35" s="60">
        <v>3.2090000000000001</v>
      </c>
      <c r="G35" s="59" t="s">
        <v>16</v>
      </c>
      <c r="H35" s="76"/>
    </row>
    <row r="36" spans="1:8" s="6" customFormat="1" ht="30" x14ac:dyDescent="0.25">
      <c r="A36" s="55" t="s">
        <v>95</v>
      </c>
      <c r="B36" s="56" t="s">
        <v>94</v>
      </c>
      <c r="C36" s="56" t="s">
        <v>66</v>
      </c>
      <c r="D36" s="56" t="s">
        <v>34</v>
      </c>
      <c r="E36" s="48" t="s">
        <v>17</v>
      </c>
      <c r="F36" s="37">
        <v>10.634</v>
      </c>
      <c r="G36" s="48" t="s">
        <v>16</v>
      </c>
      <c r="H36" s="41" t="s">
        <v>96</v>
      </c>
    </row>
    <row r="37" spans="1:8" s="6" customFormat="1" x14ac:dyDescent="0.25">
      <c r="A37" s="55" t="s">
        <v>58</v>
      </c>
      <c r="B37" s="56" t="s">
        <v>59</v>
      </c>
      <c r="C37" s="56" t="s">
        <v>66</v>
      </c>
      <c r="D37" s="56" t="s">
        <v>34</v>
      </c>
      <c r="E37" s="48" t="s">
        <v>17</v>
      </c>
      <c r="F37" s="37">
        <v>5634.375</v>
      </c>
      <c r="G37" s="48" t="s">
        <v>16</v>
      </c>
      <c r="H37" s="40" t="s">
        <v>93</v>
      </c>
    </row>
    <row r="38" spans="1:8" s="6" customFormat="1" x14ac:dyDescent="0.25">
      <c r="A38" s="55" t="s">
        <v>63</v>
      </c>
      <c r="B38" s="56" t="s">
        <v>64</v>
      </c>
      <c r="C38" s="56" t="s">
        <v>66</v>
      </c>
      <c r="D38" s="56" t="s">
        <v>31</v>
      </c>
      <c r="E38" s="48" t="s">
        <v>17</v>
      </c>
      <c r="F38" s="37">
        <v>0</v>
      </c>
      <c r="G38" s="48" t="s">
        <v>16</v>
      </c>
      <c r="H38" s="40" t="s">
        <v>97</v>
      </c>
    </row>
    <row r="39" spans="1:8" s="6" customFormat="1" ht="30" x14ac:dyDescent="0.25">
      <c r="A39" s="55" t="s">
        <v>116</v>
      </c>
      <c r="B39" s="56" t="s">
        <v>60</v>
      </c>
      <c r="C39" s="56" t="s">
        <v>66</v>
      </c>
      <c r="D39" s="56" t="s">
        <v>34</v>
      </c>
      <c r="E39" s="48" t="s">
        <v>17</v>
      </c>
      <c r="F39" s="37">
        <v>66.945999999999998</v>
      </c>
      <c r="G39" s="48" t="s">
        <v>16</v>
      </c>
      <c r="H39" s="40" t="s">
        <v>80</v>
      </c>
    </row>
    <row r="40" spans="1:8" s="6" customFormat="1" ht="30" x14ac:dyDescent="0.25">
      <c r="A40" s="55" t="s">
        <v>115</v>
      </c>
      <c r="B40" s="56" t="s">
        <v>61</v>
      </c>
      <c r="C40" s="56" t="s">
        <v>66</v>
      </c>
      <c r="D40" s="56" t="s">
        <v>33</v>
      </c>
      <c r="E40" s="48" t="s">
        <v>17</v>
      </c>
      <c r="F40" s="37">
        <v>175.31</v>
      </c>
      <c r="G40" s="48" t="s">
        <v>16</v>
      </c>
      <c r="H40" s="40" t="s">
        <v>82</v>
      </c>
    </row>
    <row r="41" spans="1:8" s="6" customFormat="1" ht="30" x14ac:dyDescent="0.25">
      <c r="A41" s="55" t="s">
        <v>114</v>
      </c>
      <c r="B41" s="56" t="s">
        <v>62</v>
      </c>
      <c r="C41" s="56" t="s">
        <v>66</v>
      </c>
      <c r="D41" s="56" t="s">
        <v>67</v>
      </c>
      <c r="E41" s="48" t="s">
        <v>17</v>
      </c>
      <c r="F41" s="37">
        <v>829.99900000000002</v>
      </c>
      <c r="G41" s="48" t="s">
        <v>16</v>
      </c>
      <c r="H41" s="40" t="s">
        <v>81</v>
      </c>
    </row>
    <row r="42" spans="1:8" s="6" customFormat="1" x14ac:dyDescent="0.25">
      <c r="A42" s="55" t="s">
        <v>112</v>
      </c>
      <c r="B42" s="56" t="s">
        <v>65</v>
      </c>
      <c r="C42" s="56" t="s">
        <v>66</v>
      </c>
      <c r="D42" s="56" t="s">
        <v>33</v>
      </c>
      <c r="E42" s="48" t="s">
        <v>17</v>
      </c>
      <c r="F42" s="37">
        <v>6865.84</v>
      </c>
      <c r="G42" s="48" t="s">
        <v>16</v>
      </c>
      <c r="H42" s="40" t="s">
        <v>88</v>
      </c>
    </row>
    <row r="43" spans="1:8" s="6" customFormat="1" ht="45" x14ac:dyDescent="0.25">
      <c r="A43" s="55" t="s">
        <v>112</v>
      </c>
      <c r="B43" s="56" t="s">
        <v>89</v>
      </c>
      <c r="C43" s="56" t="s">
        <v>66</v>
      </c>
      <c r="D43" s="56" t="s">
        <v>33</v>
      </c>
      <c r="E43" s="48" t="s">
        <v>17</v>
      </c>
      <c r="F43" s="37">
        <v>92.935000000000002</v>
      </c>
      <c r="G43" s="48" t="s">
        <v>16</v>
      </c>
      <c r="H43" s="40" t="s">
        <v>90</v>
      </c>
    </row>
    <row r="44" spans="1:8" s="6" customFormat="1" ht="30" x14ac:dyDescent="0.25">
      <c r="A44" s="55" t="s">
        <v>113</v>
      </c>
      <c r="B44" s="56" t="s">
        <v>68</v>
      </c>
      <c r="C44" s="56" t="s">
        <v>69</v>
      </c>
      <c r="D44" s="56" t="s">
        <v>34</v>
      </c>
      <c r="E44" s="48" t="s">
        <v>17</v>
      </c>
      <c r="F44" s="37">
        <v>1486.6030000000001</v>
      </c>
      <c r="G44" s="48" t="s">
        <v>16</v>
      </c>
      <c r="H44" s="40" t="s">
        <v>87</v>
      </c>
    </row>
    <row r="45" spans="1:8" s="6" customFormat="1" x14ac:dyDescent="0.25">
      <c r="A45" s="55" t="s">
        <v>70</v>
      </c>
      <c r="B45" s="56" t="s">
        <v>71</v>
      </c>
      <c r="C45" s="56" t="s">
        <v>69</v>
      </c>
      <c r="D45" s="56" t="s">
        <v>72</v>
      </c>
      <c r="E45" s="48" t="s">
        <v>17</v>
      </c>
      <c r="F45" s="37">
        <v>156.577</v>
      </c>
      <c r="G45" s="48" t="s">
        <v>16</v>
      </c>
      <c r="H45" s="40" t="s">
        <v>83</v>
      </c>
    </row>
    <row r="46" spans="1:8" s="6" customFormat="1" ht="30" x14ac:dyDescent="0.25">
      <c r="A46" s="55" t="s">
        <v>110</v>
      </c>
      <c r="B46" s="56" t="s">
        <v>73</v>
      </c>
      <c r="C46" s="56" t="s">
        <v>69</v>
      </c>
      <c r="D46" s="56" t="s">
        <v>49</v>
      </c>
      <c r="E46" s="48" t="s">
        <v>17</v>
      </c>
      <c r="F46" s="37">
        <f>61.022+5.11</f>
        <v>66.132000000000005</v>
      </c>
      <c r="G46" s="48" t="s">
        <v>16</v>
      </c>
      <c r="H46" s="40" t="s">
        <v>79</v>
      </c>
    </row>
    <row r="47" spans="1:8" s="6" customFormat="1" ht="30" x14ac:dyDescent="0.25">
      <c r="A47" s="55" t="s">
        <v>111</v>
      </c>
      <c r="B47" s="56" t="s">
        <v>74</v>
      </c>
      <c r="C47" s="56" t="s">
        <v>69</v>
      </c>
      <c r="D47" s="56" t="s">
        <v>72</v>
      </c>
      <c r="E47" s="48" t="s">
        <v>17</v>
      </c>
      <c r="F47" s="37">
        <v>42.478000000000002</v>
      </c>
      <c r="G47" s="48" t="s">
        <v>16</v>
      </c>
      <c r="H47" s="40" t="s">
        <v>98</v>
      </c>
    </row>
    <row r="48" spans="1:8" s="6" customFormat="1" ht="30" x14ac:dyDescent="0.25">
      <c r="A48" s="55" t="s">
        <v>117</v>
      </c>
      <c r="B48" s="56" t="s">
        <v>77</v>
      </c>
      <c r="C48" s="56" t="s">
        <v>69</v>
      </c>
      <c r="D48" s="56" t="s">
        <v>27</v>
      </c>
      <c r="E48" s="48" t="s">
        <v>17</v>
      </c>
      <c r="F48" s="37">
        <v>17.463999999999999</v>
      </c>
      <c r="G48" s="48" t="s">
        <v>16</v>
      </c>
      <c r="H48" s="40" t="s">
        <v>78</v>
      </c>
    </row>
    <row r="49" spans="1:11" s="6" customFormat="1" x14ac:dyDescent="0.25">
      <c r="A49" s="55" t="s">
        <v>103</v>
      </c>
      <c r="B49" s="56" t="s">
        <v>84</v>
      </c>
      <c r="C49" s="56" t="s">
        <v>69</v>
      </c>
      <c r="D49" s="56" t="s">
        <v>86</v>
      </c>
      <c r="E49" s="48" t="s">
        <v>17</v>
      </c>
      <c r="F49" s="37">
        <v>88.471999999999994</v>
      </c>
      <c r="G49" s="48" t="s">
        <v>16</v>
      </c>
      <c r="H49" s="40" t="s">
        <v>85</v>
      </c>
    </row>
    <row r="50" spans="1:11" s="6" customFormat="1" ht="30.75" thickBot="1" x14ac:dyDescent="0.3">
      <c r="A50" s="55" t="s">
        <v>75</v>
      </c>
      <c r="B50" s="56" t="s">
        <v>91</v>
      </c>
      <c r="C50" s="56" t="s">
        <v>69</v>
      </c>
      <c r="D50" s="56" t="s">
        <v>76</v>
      </c>
      <c r="E50" s="48" t="s">
        <v>17</v>
      </c>
      <c r="F50" s="37">
        <v>0</v>
      </c>
      <c r="G50" s="48" t="s">
        <v>16</v>
      </c>
      <c r="H50" s="40" t="s">
        <v>92</v>
      </c>
    </row>
    <row r="51" spans="1:11" ht="15.75" thickBot="1" x14ac:dyDescent="0.3">
      <c r="A51" s="16"/>
      <c r="E51" s="38" t="s">
        <v>53</v>
      </c>
      <c r="F51" s="39">
        <f>SUM(F21:F50)</f>
        <v>16982.475908600005</v>
      </c>
      <c r="H51" s="17"/>
    </row>
    <row r="52" spans="1:11" ht="18.75" x14ac:dyDescent="0.3">
      <c r="A52" s="19" t="s">
        <v>30</v>
      </c>
      <c r="H52" s="17"/>
    </row>
    <row r="53" spans="1:11" ht="15" customHeight="1" x14ac:dyDescent="0.25">
      <c r="A53" s="16"/>
      <c r="B53" s="21"/>
      <c r="H53" s="17"/>
    </row>
    <row r="54" spans="1:11" x14ac:dyDescent="0.25">
      <c r="A54" s="16"/>
      <c r="B54" s="67" t="s">
        <v>3</v>
      </c>
      <c r="C54" s="67"/>
      <c r="D54" s="67"/>
      <c r="E54" s="67"/>
      <c r="F54" s="67"/>
      <c r="H54" s="17"/>
    </row>
    <row r="55" spans="1:11" ht="33.75" customHeight="1" x14ac:dyDescent="0.25">
      <c r="A55" s="16"/>
      <c r="B55" s="22" t="s">
        <v>24</v>
      </c>
      <c r="C55" s="22" t="s">
        <v>37</v>
      </c>
      <c r="D55" s="22" t="s">
        <v>38</v>
      </c>
      <c r="E55" s="22" t="s">
        <v>52</v>
      </c>
      <c r="F55" s="22" t="s">
        <v>0</v>
      </c>
      <c r="H55" s="17"/>
    </row>
    <row r="56" spans="1:11" x14ac:dyDescent="0.25">
      <c r="A56" s="16"/>
      <c r="B56" s="1" t="s">
        <v>1</v>
      </c>
      <c r="C56" s="1" t="s">
        <v>1</v>
      </c>
      <c r="D56" s="1" t="s">
        <v>1</v>
      </c>
      <c r="E56" s="1" t="s">
        <v>1</v>
      </c>
      <c r="F56" s="1" t="s">
        <v>1</v>
      </c>
      <c r="H56" s="17"/>
    </row>
    <row r="57" spans="1:11" s="7" customFormat="1" ht="35.1" customHeight="1" x14ac:dyDescent="0.25">
      <c r="A57" s="2" t="s">
        <v>2</v>
      </c>
      <c r="B57" s="29">
        <v>1500</v>
      </c>
      <c r="C57" s="29">
        <v>1500</v>
      </c>
      <c r="D57" s="29">
        <v>1500</v>
      </c>
      <c r="E57" s="29">
        <v>1500</v>
      </c>
      <c r="F57" s="8">
        <f>SUM(B57:E57)</f>
        <v>6000</v>
      </c>
      <c r="H57" s="28" t="s">
        <v>99</v>
      </c>
    </row>
    <row r="58" spans="1:11" s="7" customFormat="1" ht="30" x14ac:dyDescent="0.25">
      <c r="A58" s="4" t="s">
        <v>5</v>
      </c>
      <c r="B58" s="29">
        <v>11814.5</v>
      </c>
      <c r="C58" s="29">
        <v>4299.5</v>
      </c>
      <c r="D58" s="29">
        <v>4131.1369999999997</v>
      </c>
      <c r="E58" s="29">
        <v>2531.5300000000002</v>
      </c>
      <c r="F58" s="8">
        <f>SUM(B58:E58)</f>
        <v>22776.666999999998</v>
      </c>
      <c r="H58" s="28" t="s">
        <v>100</v>
      </c>
    </row>
    <row r="59" spans="1:11" x14ac:dyDescent="0.25">
      <c r="A59" s="30"/>
      <c r="B59" s="31"/>
      <c r="C59" s="31"/>
      <c r="D59" s="31"/>
      <c r="E59" s="31"/>
      <c r="F59" s="32"/>
      <c r="H59" s="28"/>
    </row>
    <row r="60" spans="1:11" ht="8.25" customHeight="1" x14ac:dyDescent="0.25">
      <c r="A60" s="16"/>
      <c r="H60" s="17"/>
    </row>
    <row r="61" spans="1:11" ht="380.25" customHeight="1" x14ac:dyDescent="0.25">
      <c r="A61" s="68" t="s">
        <v>109</v>
      </c>
      <c r="B61" s="69"/>
      <c r="C61" s="69"/>
      <c r="D61" s="69"/>
      <c r="E61" s="69"/>
      <c r="F61" s="69"/>
      <c r="G61" s="69"/>
      <c r="H61" s="70"/>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ht="82.5" customHeight="1" x14ac:dyDescent="0.25">
      <c r="A75" s="12"/>
      <c r="B75" s="12"/>
      <c r="C75" s="12"/>
      <c r="D75" s="12"/>
      <c r="E75" s="12"/>
      <c r="F75" s="12"/>
      <c r="G75" s="12"/>
      <c r="H75" s="12"/>
      <c r="I75" s="12"/>
      <c r="J75" s="12"/>
      <c r="K75" s="12"/>
    </row>
    <row r="76" spans="1:11" x14ac:dyDescent="0.25">
      <c r="A76" t="s">
        <v>13</v>
      </c>
    </row>
  </sheetData>
  <sheetProtection sheet="1" objects="1" scenarios="1"/>
  <mergeCells count="13">
    <mergeCell ref="G19:G20"/>
    <mergeCell ref="B54:F54"/>
    <mergeCell ref="A61:H61"/>
    <mergeCell ref="B11:C11"/>
    <mergeCell ref="D11:F11"/>
    <mergeCell ref="A19:A20"/>
    <mergeCell ref="B19:B20"/>
    <mergeCell ref="C19:C20"/>
    <mergeCell ref="D19:D20"/>
    <mergeCell ref="E19:E20"/>
    <mergeCell ref="F19:F20"/>
    <mergeCell ref="H28:H35"/>
    <mergeCell ref="H21:H26"/>
  </mergeCells>
  <phoneticPr fontId="28" type="noConversion"/>
  <printOptions horizontalCentered="1" verticalCentered="1"/>
  <pageMargins left="0.19685039370078741" right="0.19685039370078741" top="0.39370078740157483" bottom="0.39370078740157483" header="0.39370078740157483" footer="0.19685039370078741"/>
  <pageSetup paperSize="8"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00E73C1D15C547B26A6F9B80C206B9" ma:contentTypeVersion="15" ma:contentTypeDescription="Create a new document." ma:contentTypeScope="" ma:versionID="358e952945683e9d6856354d327685b3">
  <xsd:schema xmlns:xsd="http://www.w3.org/2001/XMLSchema" xmlns:xs="http://www.w3.org/2001/XMLSchema" xmlns:p="http://schemas.microsoft.com/office/2006/metadata/properties" xmlns:ns1="http://schemas.microsoft.com/sharepoint/v3" xmlns:ns3="860ab696-1ae6-4a33-84bb-dde2da6f3f6e" xmlns:ns4="0ce72713-c3c0-4cb1-a292-6d088c880fad" targetNamespace="http://schemas.microsoft.com/office/2006/metadata/properties" ma:root="true" ma:fieldsID="ad98662b3822b70dad7a4cdd94d085d2" ns1:_="" ns3:_="" ns4:_="">
    <xsd:import namespace="http://schemas.microsoft.com/sharepoint/v3"/>
    <xsd:import namespace="860ab696-1ae6-4a33-84bb-dde2da6f3f6e"/>
    <xsd:import namespace="0ce72713-c3c0-4cb1-a292-6d088c880f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0ab696-1ae6-4a33-84bb-dde2da6f3f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e72713-c3c0-4cb1-a292-6d088c880fad"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FC76247-F901-4C90-8394-E0B3794D3254}">
  <ds:schemaRefs>
    <ds:schemaRef ds:uri="http://schemas.microsoft.com/sharepoint/v3/contenttype/forms"/>
  </ds:schemaRefs>
</ds:datastoreItem>
</file>

<file path=customXml/itemProps2.xml><?xml version="1.0" encoding="utf-8"?>
<ds:datastoreItem xmlns:ds="http://schemas.openxmlformats.org/officeDocument/2006/customXml" ds:itemID="{A2726C2B-216D-45CB-AD03-5AE03138B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0ab696-1ae6-4a33-84bb-dde2da6f3f6e"/>
    <ds:schemaRef ds:uri="0ce72713-c3c0-4cb1-a292-6d088c8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5ED0BA-45C5-4D6B-AB22-14CB98102AD0}">
  <ds:schemaRefs>
    <ds:schemaRef ds:uri="0ce72713-c3c0-4cb1-a292-6d088c880fad"/>
    <ds:schemaRef ds:uri="http://purl.org/dc/elements/1.1/"/>
    <ds:schemaRef ds:uri="http://schemas.microsoft.com/sharepoint/v3"/>
    <ds:schemaRef ds:uri="http://schemas.microsoft.com/office/2006/metadata/properties"/>
    <ds:schemaRef ds:uri="860ab696-1ae6-4a33-84bb-dde2da6f3f6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 2 - Infrast info template</vt:lpstr>
      <vt:lpstr>'Templ 2 - Infrast info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Queensland Government</dc:creator>
  <cp:lastModifiedBy>Oddbjorn Ludvigsen</cp:lastModifiedBy>
  <cp:lastPrinted>2021-03-04T23:51:03Z</cp:lastPrinted>
  <dcterms:created xsi:type="dcterms:W3CDTF">2018-08-14T02:59:22Z</dcterms:created>
  <dcterms:modified xsi:type="dcterms:W3CDTF">2023-11-29T00:58:26Z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0x0101009300E73C1D15C547B26A6F9B80C206B9</vt:lpwstr>
  </property>
</Properties>
</file>