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oludvigsen\Downloads\"/>
    </mc:Choice>
  </mc:AlternateContent>
  <xr:revisionPtr revIDLastSave="0" documentId="13_ncr:1_{3E6282B7-C250-42A1-AD2F-9D1F26D1A955}" xr6:coauthVersionLast="47" xr6:coauthVersionMax="47" xr10:uidLastSave="{00000000-0000-0000-0000-000000000000}"/>
  <bookViews>
    <workbookView xWindow="-120" yWindow="-120" windowWidth="29040" windowHeight="15840" xr2:uid="{00000000-000D-0000-FFFF-FFFF00000000}"/>
  </bookViews>
  <sheets>
    <sheet name="Templ 2 - Infrast info template" sheetId="4" r:id="rId1"/>
  </sheets>
  <definedNames>
    <definedName name="_xlnm.Print_Area" localSheetId="0">'Templ 2 - Infrast info template'!$A$1:$H$61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4" l="1"/>
  <c r="D14" i="4" l="1"/>
  <c r="F51" i="4"/>
  <c r="F46" i="4"/>
  <c r="F27" i="4" l="1"/>
  <c r="F34" i="4" l="1"/>
  <c r="F33" i="4"/>
  <c r="F32" i="4"/>
  <c r="F31" i="4"/>
  <c r="F30" i="4"/>
  <c r="F29" i="4"/>
  <c r="F28" i="4"/>
  <c r="C14" i="4" l="1"/>
  <c r="B14" i="4"/>
  <c r="F57" i="4" l="1"/>
  <c r="F58" i="4" l="1"/>
</calcChain>
</file>

<file path=xl/sharedStrings.xml><?xml version="1.0" encoding="utf-8"?>
<sst xmlns="http://schemas.openxmlformats.org/spreadsheetml/2006/main" count="243" uniqueCount="120">
  <si>
    <t>Total</t>
  </si>
  <si>
    <t>$'000</t>
  </si>
  <si>
    <r>
      <rPr>
        <b/>
        <sz val="11"/>
        <color theme="1"/>
        <rFont val="Calibri"/>
        <family val="2"/>
        <scheme val="minor"/>
      </rPr>
      <t>Infrastructure charges revenue</t>
    </r>
    <r>
      <rPr>
        <sz val="11"/>
        <color theme="1"/>
        <rFont val="Calibri"/>
        <family val="2"/>
        <scheme val="minor"/>
      </rPr>
      <t xml:space="preserve">  </t>
    </r>
  </si>
  <si>
    <t>Financial Year</t>
  </si>
  <si>
    <t>Trunk infrastructure network</t>
  </si>
  <si>
    <t>Trunk infrastructure expenditure</t>
  </si>
  <si>
    <t>Trunk infrastructure description</t>
  </si>
  <si>
    <t>Suburb or locality of trunk infrastructure</t>
  </si>
  <si>
    <t xml:space="preserve">Infrastructure charges revenue expenditure </t>
  </si>
  <si>
    <t xml:space="preserve">Infrastructure charges revenue </t>
  </si>
  <si>
    <t>Infrastructure value ($'000)</t>
  </si>
  <si>
    <t>Method of infrastructure delivery (council or developer contributed)</t>
  </si>
  <si>
    <t>Development approval reference number (if application)</t>
  </si>
  <si>
    <t xml:space="preserve"> </t>
  </si>
  <si>
    <r>
      <t>[</t>
    </r>
    <r>
      <rPr>
        <b/>
        <sz val="14"/>
        <color theme="1"/>
        <rFont val="Arial Black"/>
        <family val="2"/>
      </rPr>
      <t>NOOSA SHIRE COUNCIL</t>
    </r>
    <r>
      <rPr>
        <b/>
        <sz val="14"/>
        <color theme="1"/>
        <rFont val="Calibri"/>
        <family val="2"/>
        <scheme val="minor"/>
      </rPr>
      <t>]</t>
    </r>
  </si>
  <si>
    <t>Developer</t>
  </si>
  <si>
    <t>n/a</t>
  </si>
  <si>
    <t>Council</t>
  </si>
  <si>
    <t>NOOSA SHIRE COUNCIL</t>
  </si>
  <si>
    <t>Date of update:</t>
  </si>
  <si>
    <t>LGIP reference number 
(if applicable)</t>
  </si>
  <si>
    <t>ADDITIONAL NOTES</t>
  </si>
  <si>
    <t xml:space="preserve">ECM Document ID: </t>
  </si>
  <si>
    <t xml:space="preserve">Version: </t>
  </si>
  <si>
    <t>[2023-2024]</t>
  </si>
  <si>
    <t>Upgrade existing trunk footpath along frontage</t>
  </si>
  <si>
    <t>Transport (Pathways)</t>
  </si>
  <si>
    <t>Noosaville</t>
  </si>
  <si>
    <r>
      <t xml:space="preserve">Infrastructure charges revenue and expenditure reporting (actual and forecast) and </t>
    </r>
    <r>
      <rPr>
        <b/>
        <i/>
        <sz val="16"/>
        <rFont val="Calibri"/>
        <family val="2"/>
        <scheme val="minor"/>
      </rPr>
      <t xml:space="preserve">trunk infrastructure information summary </t>
    </r>
  </si>
  <si>
    <r>
      <t>Template 2 - Infrastructure charges information/</t>
    </r>
    <r>
      <rPr>
        <b/>
        <i/>
        <sz val="20"/>
        <rFont val="Calibri"/>
        <family val="2"/>
        <scheme val="minor"/>
      </rPr>
      <t xml:space="preserve">Trunk infrastructure information </t>
    </r>
    <r>
      <rPr>
        <i/>
        <sz val="14"/>
        <rFont val="Calibri"/>
        <family val="2"/>
        <scheme val="minor"/>
      </rPr>
      <t>(to</t>
    </r>
    <r>
      <rPr>
        <i/>
        <sz val="14"/>
        <color theme="1"/>
        <rFont val="Calibri"/>
        <family val="2"/>
        <scheme val="minor"/>
      </rPr>
      <t xml:space="preserve"> be included as part of the Infrastructure charges register) </t>
    </r>
  </si>
  <si>
    <r>
      <t xml:space="preserve">Forecast infrastructure charges </t>
    </r>
    <r>
      <rPr>
        <b/>
        <u/>
        <sz val="14"/>
        <color theme="1"/>
        <rFont val="Calibri"/>
        <family val="2"/>
        <scheme val="minor"/>
      </rPr>
      <t>revenue</t>
    </r>
    <r>
      <rPr>
        <b/>
        <sz val="14"/>
        <color theme="1"/>
        <rFont val="Calibri"/>
        <family val="2"/>
        <scheme val="minor"/>
      </rPr>
      <t xml:space="preserve"> and trunk infrastructure </t>
    </r>
    <r>
      <rPr>
        <b/>
        <u/>
        <sz val="14"/>
        <color theme="1"/>
        <rFont val="Calibri"/>
        <family val="2"/>
        <scheme val="minor"/>
      </rPr>
      <t>expenditure</t>
    </r>
    <r>
      <rPr>
        <b/>
        <sz val="14"/>
        <color theme="1"/>
        <rFont val="Calibri"/>
        <family val="2"/>
        <scheme val="minor"/>
      </rPr>
      <t xml:space="preserve"> summary  </t>
    </r>
  </si>
  <si>
    <t>Various</t>
  </si>
  <si>
    <t>Transport (Bus Stops)</t>
  </si>
  <si>
    <t>Noosa Heads</t>
  </si>
  <si>
    <t>Tewantin</t>
  </si>
  <si>
    <t>Upgrade to Bus Stop</t>
  </si>
  <si>
    <t>Transport, 
Public Parks, 
Stormwater</t>
  </si>
  <si>
    <t>[2024-2025]</t>
  </si>
  <si>
    <t>[2025-2026]</t>
  </si>
  <si>
    <r>
      <t>[</t>
    </r>
    <r>
      <rPr>
        <b/>
        <sz val="14"/>
        <color theme="1"/>
        <rFont val="Arial Black"/>
        <family val="2"/>
      </rPr>
      <t>2022-2023</t>
    </r>
    <r>
      <rPr>
        <b/>
        <sz val="14"/>
        <color theme="1"/>
        <rFont val="Calibri"/>
        <family val="2"/>
        <scheme val="minor"/>
      </rPr>
      <t xml:space="preserve">] financial year infrastructure charges </t>
    </r>
    <r>
      <rPr>
        <b/>
        <u/>
        <sz val="14"/>
        <color theme="1"/>
        <rFont val="Calibri"/>
        <family val="2"/>
        <scheme val="minor"/>
      </rPr>
      <t>revenue</t>
    </r>
    <r>
      <rPr>
        <b/>
        <sz val="14"/>
        <color theme="1"/>
        <rFont val="Calibri"/>
        <family val="2"/>
        <scheme val="minor"/>
      </rPr>
      <t xml:space="preserve"> and </t>
    </r>
    <r>
      <rPr>
        <b/>
        <u/>
        <sz val="14"/>
        <color theme="1"/>
        <rFont val="Calibri"/>
        <family val="2"/>
        <scheme val="minor"/>
      </rPr>
      <t>expenditure</t>
    </r>
    <r>
      <rPr>
        <b/>
        <sz val="14"/>
        <color theme="1"/>
        <rFont val="Calibri"/>
        <family val="2"/>
        <scheme val="minor"/>
      </rPr>
      <t xml:space="preserve"> summary  </t>
    </r>
  </si>
  <si>
    <r>
      <t>[</t>
    </r>
    <r>
      <rPr>
        <b/>
        <sz val="14"/>
        <color theme="1"/>
        <rFont val="Arial Black"/>
        <family val="2"/>
      </rPr>
      <t>2022-2023</t>
    </r>
    <r>
      <rPr>
        <b/>
        <sz val="14"/>
        <color theme="1"/>
        <rFont val="Calibri"/>
        <family val="2"/>
        <scheme val="minor"/>
      </rPr>
      <t>] financial year trunk infrastructure</t>
    </r>
    <r>
      <rPr>
        <b/>
        <sz val="14"/>
        <rFont val="Calibri"/>
        <family val="2"/>
        <scheme val="minor"/>
      </rPr>
      <t xml:space="preserve"> </t>
    </r>
    <r>
      <rPr>
        <b/>
        <u/>
        <sz val="14"/>
        <rFont val="Calibri"/>
        <family val="2"/>
        <scheme val="minor"/>
      </rPr>
      <t>information</t>
    </r>
    <r>
      <rPr>
        <b/>
        <sz val="14"/>
        <color theme="1"/>
        <rFont val="Calibri"/>
        <family val="2"/>
        <scheme val="minor"/>
      </rPr>
      <t xml:space="preserve"> summary  </t>
    </r>
  </si>
  <si>
    <r>
      <rPr>
        <b/>
        <i/>
        <u/>
        <sz val="10"/>
        <color rgb="FF0000FF"/>
        <rFont val="Calibri"/>
        <family val="2"/>
        <scheme val="minor"/>
      </rPr>
      <t>Note:</t>
    </r>
    <r>
      <rPr>
        <i/>
        <sz val="10"/>
        <color rgb="FF0000FF"/>
        <rFont val="Calibri"/>
        <family val="2"/>
        <scheme val="minor"/>
      </rPr>
      <t xml:space="preserve"> includes Special contributions paid via Infrastructure Agreements:
- 1 x IA car park (MCU20/0103 for 8 spaces) = $214,041.00</t>
    </r>
  </si>
  <si>
    <r>
      <t xml:space="preserve">As reconciled with Infrastructure Charges Register receipts </t>
    </r>
    <r>
      <rPr>
        <b/>
        <sz val="11"/>
        <rFont val="Calibri"/>
        <family val="2"/>
        <scheme val="minor"/>
      </rPr>
      <t>2022-2023</t>
    </r>
  </si>
  <si>
    <t>MCU16/0143 (Stage 2)</t>
  </si>
  <si>
    <t>MCU20/0126</t>
  </si>
  <si>
    <t>MCU20/0159</t>
  </si>
  <si>
    <t>MU21/0002</t>
  </si>
  <si>
    <t>MCU20/0103</t>
  </si>
  <si>
    <t>MCU20/0150.03</t>
  </si>
  <si>
    <t>Peregian Beach</t>
  </si>
  <si>
    <t>Pinbarren</t>
  </si>
  <si>
    <t>Shelter install only</t>
  </si>
  <si>
    <t>[2026-2027]</t>
  </si>
  <si>
    <t>TOTAL VALUE =</t>
  </si>
  <si>
    <r>
      <t xml:space="preserve">from: Passenger Transport Accessible Infrastructure Program </t>
    </r>
    <r>
      <rPr>
        <b/>
        <sz val="11"/>
        <rFont val="Calibri"/>
        <family val="2"/>
        <scheme val="minor"/>
      </rPr>
      <t>2022-2023</t>
    </r>
    <r>
      <rPr>
        <sz val="11"/>
        <rFont val="Calibri"/>
        <family val="2"/>
        <scheme val="minor"/>
      </rPr>
      <t xml:space="preserve"> projects list </t>
    </r>
  </si>
  <si>
    <t>Shelter install only (Civil works part of Noosa Parade)</t>
  </si>
  <si>
    <t>Loan repayments associated with trunk infrastructure construction works (historical borrowings)</t>
  </si>
  <si>
    <t>from: 81% (2020 repayment pre refinance. $3.210M Old SC debt repayment total repayment $3.95M) * $3.761M for 2021</t>
  </si>
  <si>
    <t>R23</t>
  </si>
  <si>
    <t>Tewantin Bypass</t>
  </si>
  <si>
    <t>Tewantin Doonella Bridge</t>
  </si>
  <si>
    <t>Garth Prowd Bridge</t>
  </si>
  <si>
    <t>Wapunga Lane Bridge</t>
  </si>
  <si>
    <t>R21</t>
  </si>
  <si>
    <t>Shire Wide Directional Signage</t>
  </si>
  <si>
    <t>Noosa Parade, Noosa Heads</t>
  </si>
  <si>
    <t>Transport (Roads)</t>
  </si>
  <si>
    <t>Kin Kin</t>
  </si>
  <si>
    <t>Tewantin Noosa District Sports Complex - Building Upgrade</t>
  </si>
  <si>
    <t>Public Parks</t>
  </si>
  <si>
    <t>R46</t>
  </si>
  <si>
    <t>Cooroy Hinterland Playground</t>
  </si>
  <si>
    <t>Cooroy</t>
  </si>
  <si>
    <t>Rufous St Community Facility Redevelopment</t>
  </si>
  <si>
    <t>Cooroy Sports Complex Upgrade - Planning and Design</t>
  </si>
  <si>
    <t>CF3</t>
  </si>
  <si>
    <t>Doonan</t>
  </si>
  <si>
    <t>Noosa Leisure Centre Upgrade (Masterplan)</t>
  </si>
  <si>
    <t>510169 - Noosa Leisure Centre Needs Assessment</t>
  </si>
  <si>
    <t>500926 - Rufous St - Stage 3 Project Management + 500905 - Rufous St - Stage 3 Community House, Car Park &amp; Landscape</t>
  </si>
  <si>
    <t>500864 - Tewantin Doonella Bridge Renewal</t>
  </si>
  <si>
    <t>500946 - Kin Kin Wahpunga Lane Bridge Renewal Annual - BRP</t>
  </si>
  <si>
    <t>510066 - Noosa Heads Garth Prowd Bridge Renewal</t>
  </si>
  <si>
    <t>500551 - Noosa Hinterland Priority Playground - Planning &amp; Design</t>
  </si>
  <si>
    <t>Ed Webb Park Upgrade</t>
  </si>
  <si>
    <t>510208 - Sunshine Beach Ed Webb Park Upgrade (LGIP) SEQCSP2124</t>
  </si>
  <si>
    <t>Sunshine Beach</t>
  </si>
  <si>
    <t>510033 - NDSC Stage 1 McKinnon Drive Community Sports Complex. ReGen excluded. No spend on internal roads</t>
  </si>
  <si>
    <t>500622 - Noosa Heads Noosa Parade Road Corridor</t>
  </si>
  <si>
    <t>Noosa Parade Upgrade of Pathway from Munna Point Bridge to Noosa Drive</t>
  </si>
  <si>
    <t>510128 - Noosa Heads, Noosa Drive Halse Lane to Sunshine Beach Rd</t>
  </si>
  <si>
    <t>Doonan, Landfill site Cell 2.3 and part Cell 2.4 expansion</t>
  </si>
  <si>
    <t>510043 - Noosaville Eumundi Road Landfill Liner, Cell capping design. Unable to split Expansion from capping easily</t>
  </si>
  <si>
    <t>510047 - Tewantin Beckmans Road Bypass Stage 1</t>
  </si>
  <si>
    <t>Heron St / David Low Way
(Peregian Beach)</t>
  </si>
  <si>
    <t>R8</t>
  </si>
  <si>
    <t>510201 - Peregian Beach Heron St/David Low Way Upgrade Roundabout</t>
  </si>
  <si>
    <t>No directional signage spend this year</t>
  </si>
  <si>
    <t>510104 - Detailed Design Redevelopment Cooroy Sports Complex</t>
  </si>
  <si>
    <r>
      <t xml:space="preserve">From: </t>
    </r>
    <r>
      <rPr>
        <b/>
        <sz val="11"/>
        <rFont val="Calibri"/>
        <family val="2"/>
        <scheme val="minor"/>
      </rPr>
      <t>2023–24 Budget</t>
    </r>
  </si>
  <si>
    <t>From: Project Initiation Brief Register Apr - Rev 0 (TG 26 June 2023).xls</t>
  </si>
  <si>
    <r>
      <t xml:space="preserve">Infrastructure charges revenue, offsets and refunds as reconciled with the Infrastructue Charges Register &amp; T1 finance receipts </t>
    </r>
    <r>
      <rPr>
        <b/>
        <sz val="11"/>
        <rFont val="Calibri"/>
        <family val="2"/>
        <scheme val="minor"/>
      </rPr>
      <t>2022-2023</t>
    </r>
    <r>
      <rPr>
        <sz val="11"/>
        <rFont val="Calibri"/>
        <family val="2"/>
        <scheme val="minor"/>
      </rPr>
      <t xml:space="preserve">
Amount of infrastructure charges spent on trunk infrastructure &amp; Unspent infrastructue charges revenue from: </t>
    </r>
    <r>
      <rPr>
        <b/>
        <sz val="11"/>
        <rFont val="Calibri"/>
        <family val="2"/>
        <scheme val="minor"/>
      </rPr>
      <t>Reserves and Restricted Cash Balance per Financial Statements</t>
    </r>
  </si>
  <si>
    <t>Notes (do not publish. Internal reference only)</t>
  </si>
  <si>
    <t>R7</t>
  </si>
  <si>
    <r>
      <t xml:space="preserve">Total  amount of </t>
    </r>
    <r>
      <rPr>
        <u/>
        <sz val="11"/>
        <color theme="0"/>
        <rFont val="Calibri"/>
        <family val="2"/>
        <scheme val="minor"/>
      </rPr>
      <t>infrastructure charges revenue collected</t>
    </r>
    <r>
      <rPr>
        <sz val="11"/>
        <color theme="0"/>
        <rFont val="Calibri"/>
        <family val="2"/>
        <scheme val="minor"/>
      </rPr>
      <t xml:space="preserve"> (by way of infrastructure charges levied)</t>
    </r>
  </si>
  <si>
    <r>
      <t xml:space="preserve">Total amount of </t>
    </r>
    <r>
      <rPr>
        <u/>
        <sz val="11"/>
        <color theme="0"/>
        <rFont val="Calibri"/>
        <family val="2"/>
        <scheme val="minor"/>
      </rPr>
      <t xml:space="preserve">infrastructure charges that were offset </t>
    </r>
    <r>
      <rPr>
        <sz val="11"/>
        <color theme="0"/>
        <rFont val="Calibri"/>
        <family val="2"/>
        <scheme val="minor"/>
      </rPr>
      <t xml:space="preserve">(i.e. infrastructure provided by a developer in lieu of paying the charge)  </t>
    </r>
  </si>
  <si>
    <r>
      <t xml:space="preserve">Total amount of infrastructure charges that the local government </t>
    </r>
    <r>
      <rPr>
        <u/>
        <sz val="11"/>
        <color theme="0"/>
        <rFont val="Calibri"/>
        <family val="2"/>
        <scheme val="minor"/>
      </rPr>
      <t xml:space="preserve">refunded </t>
    </r>
  </si>
  <si>
    <r>
      <t xml:space="preserve">Total amount of </t>
    </r>
    <r>
      <rPr>
        <u/>
        <sz val="11"/>
        <color theme="0"/>
        <rFont val="Calibri"/>
        <family val="2"/>
        <scheme val="minor"/>
      </rPr>
      <t>unspent</t>
    </r>
    <r>
      <rPr>
        <sz val="11"/>
        <color theme="0"/>
        <rFont val="Calibri"/>
        <family val="2"/>
        <scheme val="minor"/>
      </rPr>
      <t xml:space="preserve"> infrastructure charges revenue </t>
    </r>
  </si>
  <si>
    <r>
      <t xml:space="preserve">Total amount of </t>
    </r>
    <r>
      <rPr>
        <u/>
        <sz val="11"/>
        <color theme="0"/>
        <rFont val="Calibri"/>
        <family val="2"/>
        <scheme val="minor"/>
      </rPr>
      <t>infrastructure charges revenue spent</t>
    </r>
    <r>
      <rPr>
        <sz val="11"/>
        <color theme="0"/>
        <rFont val="Calibri"/>
        <family val="2"/>
        <scheme val="minor"/>
      </rPr>
      <t xml:space="preserve"> on the supply of trunk infrastructure </t>
    </r>
  </si>
  <si>
    <r>
      <t xml:space="preserve">Reporting requirements:
</t>
    </r>
    <r>
      <rPr>
        <i/>
        <sz val="12"/>
        <color theme="1"/>
        <rFont val="Calibri"/>
        <family val="2"/>
        <scheme val="minor"/>
      </rPr>
      <t>- The infrastructure  charges information/</t>
    </r>
    <r>
      <rPr>
        <i/>
        <sz val="12"/>
        <color rgb="FF0000FF"/>
        <rFont val="Calibri"/>
        <family val="2"/>
        <scheme val="minor"/>
      </rPr>
      <t xml:space="preserve">trunk infrastructure </t>
    </r>
    <r>
      <rPr>
        <i/>
        <sz val="12"/>
        <color theme="1"/>
        <rFont val="Calibri"/>
        <family val="2"/>
        <scheme val="minor"/>
      </rPr>
      <t xml:space="preserve">information template should be read in conjunction with Schedules 22 and 24 of the Planning Regulation 2017 (the Regulation).
- The template is only to local governments who have an LGIP in place and is included within an Infrastructure charges register.
- From 1 January 2020, local governments will be required to report annually on infrastructure charges revenue collected and expended and forecast infrastructure charges revenue and expenditure. 
- Forecast infrastructure charges revenue and trunk infrastructure expenditure, is to be reported for the current financial year and the following three consecutive financial years. 
- Actual infrastructure charges revenue and expenditure for the previous financial year is also required to be provided.  
- A list of trunk infrastructure supplied by the local government and developers is to be reported on:
</t>
    </r>
    <r>
      <rPr>
        <i/>
        <sz val="12"/>
        <color rgb="FFFF0000"/>
        <rFont val="Calibri"/>
        <family val="2"/>
        <scheme val="minor"/>
      </rPr>
      <t xml:space="preserve">    </t>
    </r>
    <r>
      <rPr>
        <i/>
        <sz val="12"/>
        <color rgb="FF0000FF"/>
        <rFont val="Calibri"/>
        <family val="2"/>
        <scheme val="minor"/>
      </rPr>
      <t xml:space="preserve">  - annually for local governments with an estimated infrastructure charges revenue or forecast future spending of trunk infrastructure of less than $20 million. Reporting is to be provided at the same time as the  annual report.
      - quarterly for local governments with an estimated infrastructure charges revenue or forecast future spending of trunk infrastructure of more than $20 million. Reporting is to be provided as soon as practicable following the close of the quarter. As the quarterly reports are produced, a summary of the trunk infrastructure for the entire financial year will be displayed in the infrastructure charges register.                                                                                                                         
</t>
    </r>
    <r>
      <rPr>
        <b/>
        <sz val="12"/>
        <color theme="1"/>
        <rFont val="Calibri"/>
        <family val="2"/>
        <scheme val="minor"/>
      </rPr>
      <t xml:space="preserve">
An overview of how infrastructure charges revenue is collected and expended:
</t>
    </r>
    <r>
      <rPr>
        <i/>
        <sz val="12"/>
        <color theme="1"/>
        <rFont val="Calibri"/>
        <family val="2"/>
        <scheme val="minor"/>
      </rPr>
      <t xml:space="preserve">- Infrastructure charges are collected in monetary form and in non-cash form as trunk infrastructure may be provided by a developer in lieu of paying the levied infrastructure charge.
- Not all infrastructure charges that are levied through development are collected by the local government, as the development approval may lapse.   
- Under the Planning Act 2016, infrastructure charges revenue that is collected in monetary form, is not required to be spent in the same suburb or locality where it was collected.
- Infrastructure charges revenue may be used to pay for shared regional scale infrastructure such as an arterial road or sewerage treatment plant.
- Offset provisions under the Planning Act 2016, also allow for an entire infrastructure charge, relating to more than one network, to be applied against the cost of infrastructure to be provided under a condition of development (i.e. the construction of an arterial road). 
- Due to slow development growth, infrastructure charges that are collected may sit with a local government for a period of time, before being spent on trunk infrastructure. 
 </t>
    </r>
    <r>
      <rPr>
        <i/>
        <sz val="12"/>
        <color rgb="FF0000FF"/>
        <rFont val="Calibri"/>
        <family val="2"/>
        <scheme val="minor"/>
      </rPr>
      <t>Similarly, infrastructure charges collected may also be used to recover/reimburse costs previoulsy spent on trunk infrastructure previoulsy provided which may also include repayment of loans.</t>
    </r>
  </si>
  <si>
    <t>RF1</t>
  </si>
  <si>
    <t>S12</t>
  </si>
  <si>
    <t>PW-13</t>
  </si>
  <si>
    <t>S10</t>
  </si>
  <si>
    <t>upgrade to existing
Map Code: LGIP-TR-1</t>
  </si>
  <si>
    <t>upgrade to existing
Map Code: LGIP-TR-13</t>
  </si>
  <si>
    <t>upgrade to existing
Map Code: LGIP-TR-11</t>
  </si>
  <si>
    <t>upgrade to existing
Map Code: LGIP-PC-12</t>
  </si>
  <si>
    <r>
      <rPr>
        <b/>
        <i/>
        <u/>
        <sz val="10"/>
        <color rgb="FF0000FF"/>
        <rFont val="Calibri"/>
        <family val="2"/>
        <scheme val="minor"/>
      </rPr>
      <t>Note:</t>
    </r>
    <r>
      <rPr>
        <i/>
        <sz val="10"/>
        <color rgb="FF0000FF"/>
        <rFont val="Calibri"/>
        <family val="2"/>
        <scheme val="minor"/>
      </rPr>
      <t xml:space="preserve"> 
Trunk infrastructure balance funded from other sources</t>
    </r>
  </si>
  <si>
    <t>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</si>
</sst>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0"/>
    <numFmt numFmtId="165" formatCode="dd\-mmmm\-yyyy"/>
  </numFmts>
  <fonts count="3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i/>
      <sz val="14"/>
      <color theme="1"/>
      <name val="Calibri"/>
      <family val="2"/>
      <scheme val="minor"/>
    </font>
    <font>
      <i/>
      <sz val="11"/>
      <color theme="1"/>
      <name val="Calibri"/>
      <family val="2"/>
      <scheme val="minor"/>
    </font>
    <font>
      <sz val="11"/>
      <name val="Calibri"/>
      <family val="2"/>
      <scheme val="minor"/>
    </font>
    <font>
      <b/>
      <i/>
      <sz val="20"/>
      <color theme="1"/>
      <name val="Calibri"/>
      <family val="2"/>
      <scheme val="minor"/>
    </font>
    <font>
      <b/>
      <i/>
      <sz val="16"/>
      <color theme="1"/>
      <name val="Calibri"/>
      <family val="2"/>
      <scheme val="minor"/>
    </font>
    <font>
      <b/>
      <sz val="12"/>
      <color theme="1"/>
      <name val="Calibri"/>
      <family val="2"/>
      <scheme val="minor"/>
    </font>
    <font>
      <sz val="11"/>
      <color theme="0"/>
      <name val="Calibri"/>
      <family val="2"/>
      <scheme val="minor"/>
    </font>
    <font>
      <i/>
      <sz val="12"/>
      <color theme="1"/>
      <name val="Calibri"/>
      <family val="2"/>
      <scheme val="minor"/>
    </font>
    <font>
      <b/>
      <sz val="11"/>
      <name val="Calibri"/>
      <family val="2"/>
      <scheme val="minor"/>
    </font>
    <font>
      <sz val="11"/>
      <color rgb="FFFF0000"/>
      <name val="Calibri"/>
      <family val="2"/>
      <scheme val="minor"/>
    </font>
    <font>
      <i/>
      <sz val="12"/>
      <color rgb="FFFF0000"/>
      <name val="Calibri"/>
      <family val="2"/>
      <scheme val="minor"/>
    </font>
    <font>
      <b/>
      <sz val="14"/>
      <color theme="1"/>
      <name val="Arial Black"/>
      <family val="2"/>
    </font>
    <font>
      <b/>
      <i/>
      <sz val="20"/>
      <name val="Calibri"/>
      <family val="2"/>
      <scheme val="minor"/>
    </font>
    <font>
      <i/>
      <sz val="12"/>
      <color rgb="FF0000FF"/>
      <name val="Calibri"/>
      <family val="2"/>
      <scheme val="minor"/>
    </font>
    <font>
      <sz val="11"/>
      <color rgb="FF0000FF"/>
      <name val="Calibri"/>
      <family val="2"/>
      <scheme val="minor"/>
    </font>
    <font>
      <u/>
      <sz val="11"/>
      <name val="Arial Black"/>
      <family val="2"/>
    </font>
    <font>
      <b/>
      <i/>
      <sz val="16"/>
      <name val="Calibri"/>
      <family val="2"/>
      <scheme val="minor"/>
    </font>
    <font>
      <i/>
      <sz val="14"/>
      <name val="Calibri"/>
      <family val="2"/>
      <scheme val="minor"/>
    </font>
    <font>
      <i/>
      <sz val="14"/>
      <color theme="1"/>
      <name val="Calibri"/>
      <family val="2"/>
      <scheme val="minor"/>
    </font>
    <font>
      <b/>
      <sz val="14"/>
      <name val="Calibri"/>
      <family val="2"/>
      <scheme val="minor"/>
    </font>
    <font>
      <b/>
      <u/>
      <sz val="14"/>
      <color theme="1"/>
      <name val="Calibri"/>
      <family val="2"/>
      <scheme val="minor"/>
    </font>
    <font>
      <b/>
      <u/>
      <sz val="14"/>
      <name val="Calibri"/>
      <family val="2"/>
      <scheme val="minor"/>
    </font>
    <font>
      <i/>
      <sz val="11"/>
      <name val="Calibri"/>
      <family val="2"/>
      <scheme val="minor"/>
    </font>
    <font>
      <sz val="8"/>
      <name val="Calibri"/>
      <family val="2"/>
      <scheme val="minor"/>
    </font>
    <font>
      <i/>
      <sz val="10"/>
      <color rgb="FF0000FF"/>
      <name val="Calibri"/>
      <family val="2"/>
      <scheme val="minor"/>
    </font>
    <font>
      <b/>
      <i/>
      <u/>
      <sz val="10"/>
      <color rgb="FF0000FF"/>
      <name val="Calibri"/>
      <family val="2"/>
      <scheme val="minor"/>
    </font>
    <font>
      <b/>
      <i/>
      <sz val="11"/>
      <name val="Calibri"/>
      <family val="2"/>
      <scheme val="minor"/>
    </font>
    <font>
      <b/>
      <i/>
      <sz val="11"/>
      <color theme="1"/>
      <name val="Calibri"/>
      <family val="2"/>
      <scheme val="minor"/>
    </font>
    <font>
      <sz val="10"/>
      <color rgb="FF0000FF"/>
      <name val="Calibri"/>
      <family val="2"/>
      <scheme val="minor"/>
    </font>
    <font>
      <u/>
      <sz val="11"/>
      <color theme="0"/>
      <name val="Calibri"/>
      <family val="2"/>
      <scheme val="minor"/>
    </font>
  </fonts>
  <fills count="12">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rgb="FFCCFFCC"/>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78">
    <xf numFmtId="0" fontId="0" fillId="0" borderId="0" xfId="0"/>
    <xf numFmtId="0" fontId="7" fillId="5" borderId="1" xfId="0" applyFont="1" applyFill="1" applyBorder="1" applyAlignment="1">
      <alignment horizontal="center" vertical="center" wrapText="1"/>
    </xf>
    <xf numFmtId="0" fontId="0" fillId="6" borderId="2" xfId="0" applyFill="1" applyBorder="1" applyAlignment="1">
      <alignment vertical="center" wrapText="1"/>
    </xf>
    <xf numFmtId="0" fontId="11" fillId="4" borderId="1" xfId="0" applyFont="1" applyFill="1" applyBorder="1" applyAlignment="1">
      <alignment horizontal="center" vertical="center" wrapText="1"/>
    </xf>
    <xf numFmtId="0" fontId="3" fillId="6" borderId="2" xfId="0" applyFont="1" applyFill="1" applyBorder="1" applyAlignment="1">
      <alignment vertical="center" wrapText="1"/>
    </xf>
    <xf numFmtId="0" fontId="11" fillId="2"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164" fontId="3" fillId="7" borderId="1" xfId="0" applyNumberFormat="1" applyFont="1" applyFill="1" applyBorder="1" applyAlignment="1">
      <alignment horizontal="center" vertical="center"/>
    </xf>
    <xf numFmtId="164" fontId="11" fillId="2" borderId="1" xfId="0" applyNumberFormat="1" applyFont="1" applyFill="1" applyBorder="1" applyAlignment="1">
      <alignment horizontal="center" vertical="center" wrapText="1"/>
    </xf>
    <xf numFmtId="164" fontId="11" fillId="4"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vertical="top"/>
    </xf>
    <xf numFmtId="0" fontId="8" fillId="0" borderId="6" xfId="0" applyFont="1" applyBorder="1"/>
    <xf numFmtId="0" fontId="0" fillId="0" borderId="7" xfId="0" applyBorder="1"/>
    <xf numFmtId="0" fontId="0" fillId="0" borderId="8" xfId="0" applyBorder="1"/>
    <xf numFmtId="0" fontId="0" fillId="0" borderId="9" xfId="0" applyBorder="1"/>
    <xf numFmtId="0" fontId="0" fillId="0" borderId="10" xfId="0" applyBorder="1"/>
    <xf numFmtId="0" fontId="9" fillId="0" borderId="9" xfId="0" applyFont="1" applyBorder="1"/>
    <xf numFmtId="0" fontId="4" fillId="0" borderId="9" xfId="0" applyFont="1" applyBorder="1"/>
    <xf numFmtId="0" fontId="6" fillId="0" borderId="9" xfId="0" applyFont="1" applyBorder="1"/>
    <xf numFmtId="0" fontId="10" fillId="0" borderId="0" xfId="0" applyFont="1"/>
    <xf numFmtId="0" fontId="13" fillId="5" borderId="1" xfId="0" applyFont="1" applyFill="1" applyBorder="1" applyAlignment="1">
      <alignment horizontal="center" vertical="center" wrapText="1"/>
    </xf>
    <xf numFmtId="0" fontId="19" fillId="0" borderId="10" xfId="0" applyFont="1" applyBorder="1" applyAlignment="1">
      <alignment wrapText="1"/>
    </xf>
    <xf numFmtId="0" fontId="14" fillId="0" borderId="10" xfId="0" applyFont="1" applyBorder="1" applyAlignment="1">
      <alignment wrapText="1"/>
    </xf>
    <xf numFmtId="0" fontId="5" fillId="0" borderId="9" xfId="0" applyFont="1" applyBorder="1" applyAlignment="1">
      <alignment horizontal="right"/>
    </xf>
    <xf numFmtId="0" fontId="5" fillId="0" borderId="0" xfId="0" applyFont="1" applyAlignment="1">
      <alignment horizontal="right"/>
    </xf>
    <xf numFmtId="0" fontId="20" fillId="0" borderId="10" xfId="0" applyFont="1" applyBorder="1"/>
    <xf numFmtId="0" fontId="7" fillId="0" borderId="10" xfId="0" applyFont="1" applyBorder="1" applyAlignment="1">
      <alignment vertical="center" wrapText="1"/>
    </xf>
    <xf numFmtId="164" fontId="7" fillId="7" borderId="1" xfId="0" applyNumberFormat="1" applyFont="1" applyFill="1" applyBorder="1" applyAlignment="1">
      <alignment horizontal="center" vertical="center"/>
    </xf>
    <xf numFmtId="0" fontId="3" fillId="0" borderId="9" xfId="0" applyFont="1" applyBorder="1"/>
    <xf numFmtId="164" fontId="0" fillId="0" borderId="0" xfId="0" applyNumberFormat="1" applyAlignment="1">
      <alignment horizontal="center"/>
    </xf>
    <xf numFmtId="164" fontId="0" fillId="0" borderId="0" xfId="0" applyNumberFormat="1"/>
    <xf numFmtId="0" fontId="0" fillId="0" borderId="14" xfId="0" applyBorder="1"/>
    <xf numFmtId="0" fontId="29" fillId="0" borderId="0" xfId="0" applyFont="1" applyAlignment="1">
      <alignment wrapText="1"/>
    </xf>
    <xf numFmtId="0" fontId="4" fillId="10" borderId="0" xfId="0" applyFont="1" applyFill="1" applyAlignment="1">
      <alignment horizontal="center"/>
    </xf>
    <xf numFmtId="165" fontId="4" fillId="10" borderId="0" xfId="0" applyNumberFormat="1" applyFont="1" applyFill="1" applyAlignment="1">
      <alignment horizontal="center"/>
    </xf>
    <xf numFmtId="164" fontId="27" fillId="11" borderId="26" xfId="0" applyNumberFormat="1" applyFont="1" applyFill="1" applyBorder="1" applyAlignment="1">
      <alignment horizontal="center" vertical="center" wrapText="1"/>
    </xf>
    <xf numFmtId="0" fontId="31" fillId="8" borderId="22" xfId="0" applyFont="1" applyFill="1" applyBorder="1" applyAlignment="1">
      <alignment horizontal="right" vertical="center" wrapText="1"/>
    </xf>
    <xf numFmtId="164" fontId="31" fillId="8" borderId="24" xfId="0" applyNumberFormat="1" applyFont="1" applyFill="1" applyBorder="1" applyAlignment="1">
      <alignment horizontal="center" vertical="center" wrapText="1"/>
    </xf>
    <xf numFmtId="0" fontId="7" fillId="0" borderId="19" xfId="0" applyFont="1" applyBorder="1" applyAlignment="1">
      <alignment vertical="center" wrapText="1"/>
    </xf>
    <xf numFmtId="0" fontId="7" fillId="0" borderId="17" xfId="0" applyFont="1" applyBorder="1" applyAlignment="1">
      <alignment vertical="center" wrapText="1"/>
    </xf>
    <xf numFmtId="164" fontId="27" fillId="11" borderId="23" xfId="0" applyNumberFormat="1" applyFont="1" applyFill="1" applyBorder="1" applyAlignment="1">
      <alignment horizontal="center" vertical="center" wrapText="1"/>
    </xf>
    <xf numFmtId="0" fontId="7" fillId="0" borderId="24" xfId="0" applyFont="1" applyBorder="1" applyAlignment="1">
      <alignment vertical="center" wrapText="1"/>
    </xf>
    <xf numFmtId="0" fontId="6" fillId="11" borderId="15" xfId="0" applyFont="1" applyFill="1" applyBorder="1" applyAlignment="1">
      <alignment horizontal="center" vertical="center" wrapText="1"/>
    </xf>
    <xf numFmtId="0" fontId="6" fillId="11" borderId="16" xfId="0" applyFont="1" applyFill="1" applyBorder="1" applyAlignment="1">
      <alignment vertical="center" wrapText="1"/>
    </xf>
    <xf numFmtId="164" fontId="6" fillId="11" borderId="16" xfId="0" applyNumberFormat="1" applyFont="1" applyFill="1" applyBorder="1" applyAlignment="1">
      <alignment horizontal="center" vertical="center" wrapText="1"/>
    </xf>
    <xf numFmtId="0" fontId="6" fillId="11" borderId="25" xfId="0" applyFont="1" applyFill="1" applyBorder="1" applyAlignment="1">
      <alignment horizontal="center" vertical="center" wrapText="1"/>
    </xf>
    <xf numFmtId="0" fontId="6" fillId="11" borderId="26" xfId="0" applyFont="1" applyFill="1" applyBorder="1" applyAlignment="1">
      <alignment vertical="center" wrapText="1"/>
    </xf>
    <xf numFmtId="164" fontId="6" fillId="11" borderId="26" xfId="0" applyNumberFormat="1" applyFont="1" applyFill="1" applyBorder="1" applyAlignment="1">
      <alignment horizontal="center" vertical="center" wrapText="1"/>
    </xf>
    <xf numFmtId="0" fontId="6" fillId="11" borderId="18" xfId="0" applyFont="1" applyFill="1" applyBorder="1" applyAlignment="1">
      <alignment horizontal="center" vertical="center" wrapText="1"/>
    </xf>
    <xf numFmtId="0" fontId="6" fillId="11" borderId="1" xfId="0" applyFont="1" applyFill="1" applyBorder="1" applyAlignment="1">
      <alignment vertical="center" wrapText="1"/>
    </xf>
    <xf numFmtId="164" fontId="6" fillId="11" borderId="1" xfId="0" applyNumberFormat="1" applyFont="1" applyFill="1" applyBorder="1" applyAlignment="1">
      <alignment horizontal="center" vertical="center" wrapText="1"/>
    </xf>
    <xf numFmtId="0" fontId="6" fillId="11" borderId="22" xfId="0" applyFont="1" applyFill="1" applyBorder="1" applyAlignment="1">
      <alignment horizontal="center" vertical="center" wrapText="1"/>
    </xf>
    <xf numFmtId="0" fontId="6" fillId="11" borderId="23" xfId="0" applyFont="1" applyFill="1" applyBorder="1" applyAlignment="1">
      <alignment vertical="center" wrapText="1"/>
    </xf>
    <xf numFmtId="0" fontId="27" fillId="11" borderId="25" xfId="0" applyFont="1" applyFill="1" applyBorder="1" applyAlignment="1">
      <alignment horizontal="center" vertical="center" wrapText="1"/>
    </xf>
    <xf numFmtId="0" fontId="27" fillId="11" borderId="26" xfId="0" applyFont="1" applyFill="1" applyBorder="1" applyAlignment="1">
      <alignment vertical="center" wrapText="1"/>
    </xf>
    <xf numFmtId="0" fontId="27" fillId="11" borderId="20" xfId="0" applyFont="1" applyFill="1" applyBorder="1" applyAlignment="1">
      <alignment horizontal="center" vertical="center" wrapText="1"/>
    </xf>
    <xf numFmtId="0" fontId="27" fillId="11" borderId="21" xfId="0" applyFont="1" applyFill="1" applyBorder="1" applyAlignment="1">
      <alignment vertical="center" wrapText="1"/>
    </xf>
    <xf numFmtId="0" fontId="6" fillId="11" borderId="21" xfId="0" applyFont="1" applyFill="1" applyBorder="1" applyAlignment="1">
      <alignment vertical="center" wrapText="1"/>
    </xf>
    <xf numFmtId="164" fontId="27" fillId="11" borderId="21" xfId="0" applyNumberFormat="1" applyFont="1" applyFill="1" applyBorder="1" applyAlignment="1">
      <alignment horizontal="center" vertical="center" wrapText="1"/>
    </xf>
    <xf numFmtId="0" fontId="32" fillId="0" borderId="10" xfId="0" applyFont="1" applyBorder="1"/>
    <xf numFmtId="164" fontId="33" fillId="0" borderId="2" xfId="0" applyNumberFormat="1" applyFont="1" applyBorder="1" applyAlignment="1">
      <alignment horizontal="center" vertical="center"/>
    </xf>
    <xf numFmtId="0" fontId="0" fillId="0" borderId="7" xfId="0" applyBorder="1" applyAlignment="1">
      <alignment horizontal="centerContinuous" vertical="center"/>
    </xf>
    <xf numFmtId="0" fontId="29" fillId="0" borderId="3" xfId="0" applyFont="1" applyBorder="1" applyAlignment="1">
      <alignment horizontal="center" vertical="center" wrapText="1"/>
    </xf>
    <xf numFmtId="0" fontId="3" fillId="9" borderId="1"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0" fillId="0" borderId="11" xfId="0" applyFont="1" applyBorder="1" applyAlignment="1">
      <alignment vertical="top" wrapText="1"/>
    </xf>
    <xf numFmtId="0" fontId="0" fillId="0" borderId="12" xfId="0" applyBorder="1" applyAlignment="1">
      <alignment vertical="top"/>
    </xf>
    <xf numFmtId="0" fontId="0" fillId="0" borderId="13" xfId="0" applyBorder="1" applyAlignment="1">
      <alignment vertical="top"/>
    </xf>
    <xf numFmtId="0" fontId="2" fillId="2" borderId="2" xfId="0" applyFont="1" applyFill="1" applyBorder="1" applyAlignment="1">
      <alignment horizontal="center" vertical="center" wrapText="1"/>
    </xf>
    <xf numFmtId="0" fontId="0" fillId="0" borderId="3" xfId="0" applyBorder="1" applyAlignment="1">
      <alignment horizontal="center" vertical="center" wrapText="1"/>
    </xf>
    <xf numFmtId="0" fontId="2" fillId="4" borderId="2" xfId="0" applyFont="1" applyFill="1" applyBorder="1" applyAlignment="1">
      <alignment horizontal="center" vertical="center" wrapText="1"/>
    </xf>
    <xf numFmtId="0" fontId="0" fillId="0" borderId="5" xfId="0" applyBorder="1" applyAlignment="1">
      <alignment horizontal="center" vertical="center" wrapText="1"/>
    </xf>
    <xf numFmtId="0" fontId="7" fillId="0" borderId="19" xfId="0" applyFont="1" applyBorder="1" applyAlignment="1">
      <alignment vertical="center" wrapText="1"/>
    </xf>
    <xf numFmtId="0" fontId="0" fillId="0" borderId="19" xfId="0" applyBorder="1" applyAlignment="1">
      <alignment vertical="center" wrapText="1"/>
    </xf>
    <xf numFmtId="0" fontId="7" fillId="0" borderId="17" xfId="0" applyFont="1" applyBorder="1" applyAlignment="1">
      <alignment vertical="center" wrapText="1"/>
    </xf>
  </cellXfs>
  <cellStyles count="2">
    <cellStyle name="Currency 2" xfId="1" xr:uid="{00000000-0005-0000-0000-000000000000}"/>
    <cellStyle name="Normal" xfId="0" builtinId="0"/>
  </cellStyles>
  <dxfs count="0"/>
  <tableStyles count="0" defaultTableStyle="TableStyleMedium2" defaultPivotStyle="PivotStyleLight16"/>
  <colors>
    <mruColors>
      <color rgb="FF0000FF"/>
      <color rgb="FFCCFFCC"/>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6"/>
  <sheetViews>
    <sheetView tabSelected="1" zoomScale="85" zoomScaleNormal="85" workbookViewId="0">
      <selection activeCell="D6" sqref="D6"/>
    </sheetView>
  </sheetViews>
  <sheetFormatPr defaultColWidth="9.140625" defaultRowHeight="15" x14ac:dyDescent="0.25"/>
  <cols>
    <col min="1" max="1" width="28.28515625" customWidth="1"/>
    <col min="2" max="2" width="29.85546875" bestFit="1" customWidth="1"/>
    <col min="3" max="7" width="24.7109375" customWidth="1"/>
    <col min="8" max="8" width="131.28515625" hidden="1" customWidth="1"/>
    <col min="9" max="9" width="21.7109375" customWidth="1"/>
    <col min="10" max="10" width="19.28515625" customWidth="1"/>
    <col min="11" max="11" width="17" customWidth="1"/>
    <col min="12" max="12" width="17.42578125" customWidth="1"/>
    <col min="13" max="13" width="16.140625" customWidth="1"/>
  </cols>
  <sheetData>
    <row r="1" spans="1:8" ht="26.25" x14ac:dyDescent="0.4">
      <c r="A1" s="13" t="s">
        <v>29</v>
      </c>
      <c r="B1" s="14"/>
      <c r="C1" s="14"/>
      <c r="D1" s="14"/>
      <c r="E1" s="14"/>
      <c r="F1" s="14"/>
      <c r="G1" s="14"/>
      <c r="H1" s="15"/>
    </row>
    <row r="2" spans="1:8" x14ac:dyDescent="0.25">
      <c r="A2" s="16"/>
      <c r="H2" s="17"/>
    </row>
    <row r="3" spans="1:8" ht="21" x14ac:dyDescent="0.35">
      <c r="A3" s="18" t="s">
        <v>28</v>
      </c>
      <c r="H3" s="17"/>
    </row>
    <row r="4" spans="1:8" ht="22.5" x14ac:dyDescent="0.45">
      <c r="A4" s="19" t="s">
        <v>14</v>
      </c>
      <c r="H4" s="17"/>
    </row>
    <row r="5" spans="1:8" ht="18.75" x14ac:dyDescent="0.3">
      <c r="A5" s="26" t="s">
        <v>22</v>
      </c>
      <c r="B5" s="35">
        <v>22704065</v>
      </c>
      <c r="H5" s="17"/>
    </row>
    <row r="6" spans="1:8" ht="18.75" x14ac:dyDescent="0.3">
      <c r="A6" s="26" t="s">
        <v>23</v>
      </c>
      <c r="B6" s="35" t="s">
        <v>119</v>
      </c>
      <c r="H6" s="17"/>
    </row>
    <row r="7" spans="1:8" ht="18.75" x14ac:dyDescent="0.3">
      <c r="A7" s="25" t="s">
        <v>19</v>
      </c>
      <c r="B7" s="36">
        <v>45259</v>
      </c>
      <c r="H7" s="17"/>
    </row>
    <row r="8" spans="1:8" x14ac:dyDescent="0.25">
      <c r="A8" s="20"/>
      <c r="H8" s="17"/>
    </row>
    <row r="9" spans="1:8" ht="22.5" x14ac:dyDescent="0.45">
      <c r="A9" s="19" t="s">
        <v>39</v>
      </c>
      <c r="H9" s="27" t="s">
        <v>21</v>
      </c>
    </row>
    <row r="10" spans="1:8" ht="18.75" x14ac:dyDescent="0.3">
      <c r="A10" s="19"/>
      <c r="H10" s="17"/>
    </row>
    <row r="11" spans="1:8" ht="34.5" customHeight="1" x14ac:dyDescent="0.25">
      <c r="A11" s="20"/>
      <c r="B11" s="71" t="s">
        <v>9</v>
      </c>
      <c r="C11" s="72"/>
      <c r="D11" s="73" t="s">
        <v>8</v>
      </c>
      <c r="E11" s="74"/>
      <c r="F11" s="72"/>
      <c r="H11" s="17"/>
    </row>
    <row r="12" spans="1:8" ht="93.75" customHeight="1" x14ac:dyDescent="0.25">
      <c r="A12" s="20"/>
      <c r="B12" s="5" t="s">
        <v>104</v>
      </c>
      <c r="C12" s="5" t="s">
        <v>105</v>
      </c>
      <c r="D12" s="3" t="s">
        <v>108</v>
      </c>
      <c r="E12" s="3" t="s">
        <v>106</v>
      </c>
      <c r="F12" s="3" t="s">
        <v>107</v>
      </c>
      <c r="H12" s="17"/>
    </row>
    <row r="13" spans="1:8" ht="27" customHeight="1" x14ac:dyDescent="0.25">
      <c r="A13" s="16"/>
      <c r="B13" s="5" t="s">
        <v>1</v>
      </c>
      <c r="C13" s="5" t="s">
        <v>1</v>
      </c>
      <c r="D13" s="3" t="s">
        <v>1</v>
      </c>
      <c r="E13" s="3" t="s">
        <v>1</v>
      </c>
      <c r="F13" s="3" t="s">
        <v>1</v>
      </c>
      <c r="H13" s="17"/>
    </row>
    <row r="14" spans="1:8" s="6" customFormat="1" ht="45" x14ac:dyDescent="0.25">
      <c r="A14" s="11" t="s">
        <v>18</v>
      </c>
      <c r="B14" s="9">
        <f>(214041+2907581)/1000</f>
        <v>3121.6219999999998</v>
      </c>
      <c r="C14" s="9">
        <f>87913/1000</f>
        <v>87.912999999999997</v>
      </c>
      <c r="D14" s="10">
        <f>B14-F14</f>
        <v>2159.9829999999997</v>
      </c>
      <c r="E14" s="10">
        <v>0</v>
      </c>
      <c r="F14" s="10">
        <v>961.63900000000001</v>
      </c>
      <c r="H14" s="28" t="s">
        <v>101</v>
      </c>
    </row>
    <row r="15" spans="1:8" ht="51.75" x14ac:dyDescent="0.25">
      <c r="A15" s="16"/>
      <c r="B15" s="34" t="s">
        <v>41</v>
      </c>
      <c r="D15" s="62">
        <f>F51-D14</f>
        <v>14822.492908600005</v>
      </c>
      <c r="E15" s="64" t="s">
        <v>118</v>
      </c>
      <c r="F15" s="63"/>
      <c r="H15" s="23"/>
    </row>
    <row r="16" spans="1:8" x14ac:dyDescent="0.25">
      <c r="A16" s="16"/>
      <c r="H16" s="24"/>
    </row>
    <row r="17" spans="1:8" ht="22.5" x14ac:dyDescent="0.45">
      <c r="A17" s="19" t="s">
        <v>40</v>
      </c>
      <c r="H17" s="17"/>
    </row>
    <row r="18" spans="1:8" x14ac:dyDescent="0.25">
      <c r="A18" s="16"/>
      <c r="H18" s="17"/>
    </row>
    <row r="19" spans="1:8" ht="38.25" customHeight="1" x14ac:dyDescent="0.25">
      <c r="A19" s="65" t="s">
        <v>20</v>
      </c>
      <c r="B19" s="65" t="s">
        <v>6</v>
      </c>
      <c r="C19" s="65" t="s">
        <v>4</v>
      </c>
      <c r="D19" s="65" t="s">
        <v>7</v>
      </c>
      <c r="E19" s="65" t="s">
        <v>11</v>
      </c>
      <c r="F19" s="65" t="s">
        <v>10</v>
      </c>
      <c r="G19" s="65" t="s">
        <v>12</v>
      </c>
      <c r="H19" s="61" t="s">
        <v>102</v>
      </c>
    </row>
    <row r="20" spans="1:8" ht="22.5" customHeight="1" thickBot="1" x14ac:dyDescent="0.3">
      <c r="A20" s="66"/>
      <c r="B20" s="66"/>
      <c r="C20" s="66"/>
      <c r="D20" s="66"/>
      <c r="E20" s="66"/>
      <c r="F20" s="66"/>
      <c r="G20" s="66"/>
      <c r="H20" s="33"/>
    </row>
    <row r="21" spans="1:8" s="6" customFormat="1" ht="30" x14ac:dyDescent="0.25">
      <c r="A21" s="44" t="s">
        <v>16</v>
      </c>
      <c r="B21" s="45" t="s">
        <v>25</v>
      </c>
      <c r="C21" s="45" t="s">
        <v>26</v>
      </c>
      <c r="D21" s="45" t="s">
        <v>33</v>
      </c>
      <c r="E21" s="45" t="s">
        <v>15</v>
      </c>
      <c r="F21" s="46">
        <v>21.324000000000002</v>
      </c>
      <c r="G21" s="45" t="s">
        <v>43</v>
      </c>
      <c r="H21" s="77" t="s">
        <v>42</v>
      </c>
    </row>
    <row r="22" spans="1:8" s="6" customFormat="1" ht="30" x14ac:dyDescent="0.25">
      <c r="A22" s="47" t="s">
        <v>16</v>
      </c>
      <c r="B22" s="48" t="s">
        <v>25</v>
      </c>
      <c r="C22" s="48" t="s">
        <v>26</v>
      </c>
      <c r="D22" s="48" t="s">
        <v>27</v>
      </c>
      <c r="E22" s="48" t="s">
        <v>15</v>
      </c>
      <c r="F22" s="49">
        <v>1.044</v>
      </c>
      <c r="G22" s="48" t="s">
        <v>44</v>
      </c>
      <c r="H22" s="75"/>
    </row>
    <row r="23" spans="1:8" s="6" customFormat="1" ht="30" x14ac:dyDescent="0.25">
      <c r="A23" s="47" t="s">
        <v>16</v>
      </c>
      <c r="B23" s="48" t="s">
        <v>25</v>
      </c>
      <c r="C23" s="48" t="s">
        <v>26</v>
      </c>
      <c r="D23" s="48" t="s">
        <v>27</v>
      </c>
      <c r="E23" s="48" t="s">
        <v>15</v>
      </c>
      <c r="F23" s="49">
        <v>1.4670000000000001</v>
      </c>
      <c r="G23" s="48" t="s">
        <v>45</v>
      </c>
      <c r="H23" s="75"/>
    </row>
    <row r="24" spans="1:8" s="6" customFormat="1" ht="30" x14ac:dyDescent="0.25">
      <c r="A24" s="47" t="s">
        <v>16</v>
      </c>
      <c r="B24" s="48" t="s">
        <v>25</v>
      </c>
      <c r="C24" s="48" t="s">
        <v>26</v>
      </c>
      <c r="D24" s="48" t="s">
        <v>27</v>
      </c>
      <c r="E24" s="48" t="s">
        <v>15</v>
      </c>
      <c r="F24" s="49">
        <v>1.538</v>
      </c>
      <c r="G24" s="48" t="s">
        <v>46</v>
      </c>
      <c r="H24" s="75"/>
    </row>
    <row r="25" spans="1:8" s="6" customFormat="1" ht="30" x14ac:dyDescent="0.25">
      <c r="A25" s="47" t="s">
        <v>16</v>
      </c>
      <c r="B25" s="48" t="s">
        <v>25</v>
      </c>
      <c r="C25" s="48" t="s">
        <v>26</v>
      </c>
      <c r="D25" s="48" t="s">
        <v>33</v>
      </c>
      <c r="E25" s="48" t="s">
        <v>15</v>
      </c>
      <c r="F25" s="49">
        <v>4.3319999999999999</v>
      </c>
      <c r="G25" s="48" t="s">
        <v>47</v>
      </c>
      <c r="H25" s="75"/>
    </row>
    <row r="26" spans="1:8" s="6" customFormat="1" ht="30.75" thickBot="1" x14ac:dyDescent="0.3">
      <c r="A26" s="50" t="s">
        <v>16</v>
      </c>
      <c r="B26" s="51" t="s">
        <v>25</v>
      </c>
      <c r="C26" s="51" t="s">
        <v>26</v>
      </c>
      <c r="D26" s="51" t="s">
        <v>27</v>
      </c>
      <c r="E26" s="51" t="s">
        <v>15</v>
      </c>
      <c r="F26" s="52">
        <v>58.207999999999998</v>
      </c>
      <c r="G26" s="51" t="s">
        <v>48</v>
      </c>
      <c r="H26" s="76"/>
    </row>
    <row r="27" spans="1:8" s="6" customFormat="1" ht="60.75" thickBot="1" x14ac:dyDescent="0.3">
      <c r="A27" s="53" t="s">
        <v>16</v>
      </c>
      <c r="B27" s="54" t="s">
        <v>56</v>
      </c>
      <c r="C27" s="54" t="s">
        <v>36</v>
      </c>
      <c r="D27" s="54" t="s">
        <v>31</v>
      </c>
      <c r="E27" s="54" t="s">
        <v>17</v>
      </c>
      <c r="F27" s="42">
        <f>672663.53*2*81%/1000</f>
        <v>1089.7149186000001</v>
      </c>
      <c r="G27" s="54" t="s">
        <v>16</v>
      </c>
      <c r="H27" s="43" t="s">
        <v>57</v>
      </c>
    </row>
    <row r="28" spans="1:8" s="6" customFormat="1" ht="18" customHeight="1" x14ac:dyDescent="0.25">
      <c r="A28" s="55">
        <v>301790</v>
      </c>
      <c r="B28" s="56" t="s">
        <v>35</v>
      </c>
      <c r="C28" s="56" t="s">
        <v>32</v>
      </c>
      <c r="D28" s="56" t="s">
        <v>49</v>
      </c>
      <c r="E28" s="48" t="s">
        <v>17</v>
      </c>
      <c r="F28" s="37">
        <f>40101.32/1000</f>
        <v>40.101320000000001</v>
      </c>
      <c r="G28" s="48" t="s">
        <v>16</v>
      </c>
      <c r="H28" s="75" t="s">
        <v>54</v>
      </c>
    </row>
    <row r="29" spans="1:8" s="6" customFormat="1" ht="18" customHeight="1" x14ac:dyDescent="0.25">
      <c r="A29" s="55">
        <v>301746</v>
      </c>
      <c r="B29" s="56" t="s">
        <v>35</v>
      </c>
      <c r="C29" s="56" t="s">
        <v>32</v>
      </c>
      <c r="D29" s="56" t="s">
        <v>27</v>
      </c>
      <c r="E29" s="48" t="s">
        <v>17</v>
      </c>
      <c r="F29" s="37">
        <f>32090/1000</f>
        <v>32.090000000000003</v>
      </c>
      <c r="G29" s="48" t="s">
        <v>16</v>
      </c>
      <c r="H29" s="75"/>
    </row>
    <row r="30" spans="1:8" s="6" customFormat="1" ht="18" customHeight="1" x14ac:dyDescent="0.25">
      <c r="A30" s="55">
        <v>302166</v>
      </c>
      <c r="B30" s="56" t="s">
        <v>35</v>
      </c>
      <c r="C30" s="56" t="s">
        <v>32</v>
      </c>
      <c r="D30" s="56" t="s">
        <v>50</v>
      </c>
      <c r="E30" s="48" t="s">
        <v>17</v>
      </c>
      <c r="F30" s="37">
        <f>105493.18/1000</f>
        <v>105.49318</v>
      </c>
      <c r="G30" s="48" t="s">
        <v>16</v>
      </c>
      <c r="H30" s="75"/>
    </row>
    <row r="31" spans="1:8" s="6" customFormat="1" ht="18" customHeight="1" x14ac:dyDescent="0.25">
      <c r="A31" s="55">
        <v>317117</v>
      </c>
      <c r="B31" s="56" t="s">
        <v>35</v>
      </c>
      <c r="C31" s="56" t="s">
        <v>32</v>
      </c>
      <c r="D31" s="56" t="s">
        <v>34</v>
      </c>
      <c r="E31" s="48" t="s">
        <v>17</v>
      </c>
      <c r="F31" s="37">
        <f>32090/1000</f>
        <v>32.090000000000003</v>
      </c>
      <c r="G31" s="48" t="s">
        <v>16</v>
      </c>
      <c r="H31" s="75"/>
    </row>
    <row r="32" spans="1:8" s="6" customFormat="1" ht="18" customHeight="1" x14ac:dyDescent="0.25">
      <c r="A32" s="55">
        <v>301817</v>
      </c>
      <c r="B32" s="56" t="s">
        <v>35</v>
      </c>
      <c r="C32" s="56" t="s">
        <v>32</v>
      </c>
      <c r="D32" s="56" t="s">
        <v>34</v>
      </c>
      <c r="E32" s="48" t="s">
        <v>17</v>
      </c>
      <c r="F32" s="37">
        <f>51681.49/1000</f>
        <v>51.681489999999997</v>
      </c>
      <c r="G32" s="48" t="s">
        <v>16</v>
      </c>
      <c r="H32" s="75"/>
    </row>
    <row r="33" spans="1:8" s="6" customFormat="1" ht="30" x14ac:dyDescent="0.25">
      <c r="A33" s="55">
        <v>301735</v>
      </c>
      <c r="B33" s="56" t="s">
        <v>55</v>
      </c>
      <c r="C33" s="56" t="s">
        <v>32</v>
      </c>
      <c r="D33" s="56" t="s">
        <v>33</v>
      </c>
      <c r="E33" s="48" t="s">
        <v>17</v>
      </c>
      <c r="F33" s="37">
        <f>3209/1000</f>
        <v>3.2090000000000001</v>
      </c>
      <c r="G33" s="48" t="s">
        <v>16</v>
      </c>
      <c r="H33" s="75"/>
    </row>
    <row r="34" spans="1:8" s="6" customFormat="1" ht="30" x14ac:dyDescent="0.25">
      <c r="A34" s="55">
        <v>301736</v>
      </c>
      <c r="B34" s="56" t="s">
        <v>55</v>
      </c>
      <c r="C34" s="56" t="s">
        <v>32</v>
      </c>
      <c r="D34" s="56" t="s">
        <v>33</v>
      </c>
      <c r="E34" s="48" t="s">
        <v>17</v>
      </c>
      <c r="F34" s="37">
        <f t="shared" ref="F34" si="0">3209/1000</f>
        <v>3.2090000000000001</v>
      </c>
      <c r="G34" s="48" t="s">
        <v>16</v>
      </c>
      <c r="H34" s="75"/>
    </row>
    <row r="35" spans="1:8" s="6" customFormat="1" ht="18" customHeight="1" thickBot="1" x14ac:dyDescent="0.3">
      <c r="A35" s="57">
        <v>301739</v>
      </c>
      <c r="B35" s="58" t="s">
        <v>51</v>
      </c>
      <c r="C35" s="58" t="s">
        <v>32</v>
      </c>
      <c r="D35" s="58" t="s">
        <v>33</v>
      </c>
      <c r="E35" s="59" t="s">
        <v>17</v>
      </c>
      <c r="F35" s="60">
        <v>3.2090000000000001</v>
      </c>
      <c r="G35" s="59" t="s">
        <v>16</v>
      </c>
      <c r="H35" s="76"/>
    </row>
    <row r="36" spans="1:8" s="6" customFormat="1" ht="30" x14ac:dyDescent="0.25">
      <c r="A36" s="55" t="s">
        <v>95</v>
      </c>
      <c r="B36" s="56" t="s">
        <v>94</v>
      </c>
      <c r="C36" s="56" t="s">
        <v>66</v>
      </c>
      <c r="D36" s="56" t="s">
        <v>34</v>
      </c>
      <c r="E36" s="48" t="s">
        <v>17</v>
      </c>
      <c r="F36" s="37">
        <v>10.634</v>
      </c>
      <c r="G36" s="48" t="s">
        <v>16</v>
      </c>
      <c r="H36" s="41" t="s">
        <v>96</v>
      </c>
    </row>
    <row r="37" spans="1:8" s="6" customFormat="1" x14ac:dyDescent="0.25">
      <c r="A37" s="55" t="s">
        <v>58</v>
      </c>
      <c r="B37" s="56" t="s">
        <v>59</v>
      </c>
      <c r="C37" s="56" t="s">
        <v>66</v>
      </c>
      <c r="D37" s="56" t="s">
        <v>34</v>
      </c>
      <c r="E37" s="48" t="s">
        <v>17</v>
      </c>
      <c r="F37" s="37">
        <v>5634.375</v>
      </c>
      <c r="G37" s="48" t="s">
        <v>16</v>
      </c>
      <c r="H37" s="40" t="s">
        <v>93</v>
      </c>
    </row>
    <row r="38" spans="1:8" s="6" customFormat="1" x14ac:dyDescent="0.25">
      <c r="A38" s="55" t="s">
        <v>63</v>
      </c>
      <c r="B38" s="56" t="s">
        <v>64</v>
      </c>
      <c r="C38" s="56" t="s">
        <v>66</v>
      </c>
      <c r="D38" s="56" t="s">
        <v>31</v>
      </c>
      <c r="E38" s="48" t="s">
        <v>17</v>
      </c>
      <c r="F38" s="37">
        <v>0</v>
      </c>
      <c r="G38" s="48" t="s">
        <v>16</v>
      </c>
      <c r="H38" s="40" t="s">
        <v>97</v>
      </c>
    </row>
    <row r="39" spans="1:8" s="6" customFormat="1" ht="30" x14ac:dyDescent="0.25">
      <c r="A39" s="55" t="s">
        <v>116</v>
      </c>
      <c r="B39" s="56" t="s">
        <v>60</v>
      </c>
      <c r="C39" s="56" t="s">
        <v>66</v>
      </c>
      <c r="D39" s="56" t="s">
        <v>34</v>
      </c>
      <c r="E39" s="48" t="s">
        <v>17</v>
      </c>
      <c r="F39" s="37">
        <v>66.945999999999998</v>
      </c>
      <c r="G39" s="48" t="s">
        <v>16</v>
      </c>
      <c r="H39" s="40" t="s">
        <v>80</v>
      </c>
    </row>
    <row r="40" spans="1:8" s="6" customFormat="1" ht="30" x14ac:dyDescent="0.25">
      <c r="A40" s="55" t="s">
        <v>115</v>
      </c>
      <c r="B40" s="56" t="s">
        <v>61</v>
      </c>
      <c r="C40" s="56" t="s">
        <v>66</v>
      </c>
      <c r="D40" s="56" t="s">
        <v>33</v>
      </c>
      <c r="E40" s="48" t="s">
        <v>17</v>
      </c>
      <c r="F40" s="37">
        <v>175.31</v>
      </c>
      <c r="G40" s="48" t="s">
        <v>16</v>
      </c>
      <c r="H40" s="40" t="s">
        <v>82</v>
      </c>
    </row>
    <row r="41" spans="1:8" s="6" customFormat="1" ht="30" x14ac:dyDescent="0.25">
      <c r="A41" s="55" t="s">
        <v>114</v>
      </c>
      <c r="B41" s="56" t="s">
        <v>62</v>
      </c>
      <c r="C41" s="56" t="s">
        <v>66</v>
      </c>
      <c r="D41" s="56" t="s">
        <v>67</v>
      </c>
      <c r="E41" s="48" t="s">
        <v>17</v>
      </c>
      <c r="F41" s="37">
        <v>829.99900000000002</v>
      </c>
      <c r="G41" s="48" t="s">
        <v>16</v>
      </c>
      <c r="H41" s="40" t="s">
        <v>81</v>
      </c>
    </row>
    <row r="42" spans="1:8" s="6" customFormat="1" x14ac:dyDescent="0.25">
      <c r="A42" s="55" t="s">
        <v>112</v>
      </c>
      <c r="B42" s="56" t="s">
        <v>65</v>
      </c>
      <c r="C42" s="56" t="s">
        <v>66</v>
      </c>
      <c r="D42" s="56" t="s">
        <v>33</v>
      </c>
      <c r="E42" s="48" t="s">
        <v>17</v>
      </c>
      <c r="F42" s="37">
        <v>6865.84</v>
      </c>
      <c r="G42" s="48" t="s">
        <v>16</v>
      </c>
      <c r="H42" s="40" t="s">
        <v>88</v>
      </c>
    </row>
    <row r="43" spans="1:8" s="6" customFormat="1" ht="45" x14ac:dyDescent="0.25">
      <c r="A43" s="55" t="s">
        <v>112</v>
      </c>
      <c r="B43" s="56" t="s">
        <v>89</v>
      </c>
      <c r="C43" s="56" t="s">
        <v>66</v>
      </c>
      <c r="D43" s="56" t="s">
        <v>33</v>
      </c>
      <c r="E43" s="48" t="s">
        <v>17</v>
      </c>
      <c r="F43" s="37">
        <v>92.935000000000002</v>
      </c>
      <c r="G43" s="48" t="s">
        <v>16</v>
      </c>
      <c r="H43" s="40" t="s">
        <v>90</v>
      </c>
    </row>
    <row r="44" spans="1:8" s="6" customFormat="1" ht="30" x14ac:dyDescent="0.25">
      <c r="A44" s="55" t="s">
        <v>113</v>
      </c>
      <c r="B44" s="56" t="s">
        <v>68</v>
      </c>
      <c r="C44" s="56" t="s">
        <v>69</v>
      </c>
      <c r="D44" s="56" t="s">
        <v>34</v>
      </c>
      <c r="E44" s="48" t="s">
        <v>17</v>
      </c>
      <c r="F44" s="37">
        <v>1486.6030000000001</v>
      </c>
      <c r="G44" s="48" t="s">
        <v>16</v>
      </c>
      <c r="H44" s="40" t="s">
        <v>87</v>
      </c>
    </row>
    <row r="45" spans="1:8" s="6" customFormat="1" x14ac:dyDescent="0.25">
      <c r="A45" s="55" t="s">
        <v>70</v>
      </c>
      <c r="B45" s="56" t="s">
        <v>71</v>
      </c>
      <c r="C45" s="56" t="s">
        <v>69</v>
      </c>
      <c r="D45" s="56" t="s">
        <v>72</v>
      </c>
      <c r="E45" s="48" t="s">
        <v>17</v>
      </c>
      <c r="F45" s="37">
        <v>156.577</v>
      </c>
      <c r="G45" s="48" t="s">
        <v>16</v>
      </c>
      <c r="H45" s="40" t="s">
        <v>83</v>
      </c>
    </row>
    <row r="46" spans="1:8" s="6" customFormat="1" ht="30" x14ac:dyDescent="0.25">
      <c r="A46" s="55" t="s">
        <v>110</v>
      </c>
      <c r="B46" s="56" t="s">
        <v>73</v>
      </c>
      <c r="C46" s="56" t="s">
        <v>69</v>
      </c>
      <c r="D46" s="56" t="s">
        <v>49</v>
      </c>
      <c r="E46" s="48" t="s">
        <v>17</v>
      </c>
      <c r="F46" s="37">
        <f>61.022+5.11</f>
        <v>66.132000000000005</v>
      </c>
      <c r="G46" s="48" t="s">
        <v>16</v>
      </c>
      <c r="H46" s="40" t="s">
        <v>79</v>
      </c>
    </row>
    <row r="47" spans="1:8" s="6" customFormat="1" ht="30" x14ac:dyDescent="0.25">
      <c r="A47" s="55" t="s">
        <v>111</v>
      </c>
      <c r="B47" s="56" t="s">
        <v>74</v>
      </c>
      <c r="C47" s="56" t="s">
        <v>69</v>
      </c>
      <c r="D47" s="56" t="s">
        <v>72</v>
      </c>
      <c r="E47" s="48" t="s">
        <v>17</v>
      </c>
      <c r="F47" s="37">
        <v>42.478000000000002</v>
      </c>
      <c r="G47" s="48" t="s">
        <v>16</v>
      </c>
      <c r="H47" s="40" t="s">
        <v>98</v>
      </c>
    </row>
    <row r="48" spans="1:8" s="6" customFormat="1" ht="30" x14ac:dyDescent="0.25">
      <c r="A48" s="55" t="s">
        <v>117</v>
      </c>
      <c r="B48" s="56" t="s">
        <v>77</v>
      </c>
      <c r="C48" s="56" t="s">
        <v>69</v>
      </c>
      <c r="D48" s="56" t="s">
        <v>27</v>
      </c>
      <c r="E48" s="48" t="s">
        <v>17</v>
      </c>
      <c r="F48" s="37">
        <v>17.463999999999999</v>
      </c>
      <c r="G48" s="48" t="s">
        <v>16</v>
      </c>
      <c r="H48" s="40" t="s">
        <v>78</v>
      </c>
    </row>
    <row r="49" spans="1:11" s="6" customFormat="1" x14ac:dyDescent="0.25">
      <c r="A49" s="55" t="s">
        <v>103</v>
      </c>
      <c r="B49" s="56" t="s">
        <v>84</v>
      </c>
      <c r="C49" s="56" t="s">
        <v>69</v>
      </c>
      <c r="D49" s="56" t="s">
        <v>86</v>
      </c>
      <c r="E49" s="48" t="s">
        <v>17</v>
      </c>
      <c r="F49" s="37">
        <v>88.471999999999994</v>
      </c>
      <c r="G49" s="48" t="s">
        <v>16</v>
      </c>
      <c r="H49" s="40" t="s">
        <v>85</v>
      </c>
    </row>
    <row r="50" spans="1:11" s="6" customFormat="1" ht="30.75" thickBot="1" x14ac:dyDescent="0.3">
      <c r="A50" s="55" t="s">
        <v>75</v>
      </c>
      <c r="B50" s="56" t="s">
        <v>91</v>
      </c>
      <c r="C50" s="56" t="s">
        <v>69</v>
      </c>
      <c r="D50" s="56" t="s">
        <v>76</v>
      </c>
      <c r="E50" s="48" t="s">
        <v>17</v>
      </c>
      <c r="F50" s="37">
        <v>0</v>
      </c>
      <c r="G50" s="48" t="s">
        <v>16</v>
      </c>
      <c r="H50" s="40" t="s">
        <v>92</v>
      </c>
    </row>
    <row r="51" spans="1:11" ht="15.75" thickBot="1" x14ac:dyDescent="0.3">
      <c r="A51" s="16"/>
      <c r="E51" s="38" t="s">
        <v>53</v>
      </c>
      <c r="F51" s="39">
        <f>SUM(F21:F50)</f>
        <v>16982.475908600005</v>
      </c>
      <c r="H51" s="17"/>
    </row>
    <row r="52" spans="1:11" ht="18.75" x14ac:dyDescent="0.3">
      <c r="A52" s="19" t="s">
        <v>30</v>
      </c>
      <c r="H52" s="17"/>
    </row>
    <row r="53" spans="1:11" ht="15" customHeight="1" x14ac:dyDescent="0.25">
      <c r="A53" s="16"/>
      <c r="B53" s="21"/>
      <c r="H53" s="17"/>
    </row>
    <row r="54" spans="1:11" x14ac:dyDescent="0.25">
      <c r="A54" s="16"/>
      <c r="B54" s="67" t="s">
        <v>3</v>
      </c>
      <c r="C54" s="67"/>
      <c r="D54" s="67"/>
      <c r="E54" s="67"/>
      <c r="F54" s="67"/>
      <c r="H54" s="17"/>
    </row>
    <row r="55" spans="1:11" ht="33.75" customHeight="1" x14ac:dyDescent="0.25">
      <c r="A55" s="16"/>
      <c r="B55" s="22" t="s">
        <v>24</v>
      </c>
      <c r="C55" s="22" t="s">
        <v>37</v>
      </c>
      <c r="D55" s="22" t="s">
        <v>38</v>
      </c>
      <c r="E55" s="22" t="s">
        <v>52</v>
      </c>
      <c r="F55" s="22" t="s">
        <v>0</v>
      </c>
      <c r="H55" s="17"/>
    </row>
    <row r="56" spans="1:11" x14ac:dyDescent="0.25">
      <c r="A56" s="16"/>
      <c r="B56" s="1" t="s">
        <v>1</v>
      </c>
      <c r="C56" s="1" t="s">
        <v>1</v>
      </c>
      <c r="D56" s="1" t="s">
        <v>1</v>
      </c>
      <c r="E56" s="1" t="s">
        <v>1</v>
      </c>
      <c r="F56" s="1" t="s">
        <v>1</v>
      </c>
      <c r="H56" s="17"/>
    </row>
    <row r="57" spans="1:11" s="7" customFormat="1" ht="35.1" customHeight="1" x14ac:dyDescent="0.25">
      <c r="A57" s="2" t="s">
        <v>2</v>
      </c>
      <c r="B57" s="29">
        <v>1500</v>
      </c>
      <c r="C57" s="29">
        <v>1500</v>
      </c>
      <c r="D57" s="29">
        <v>1500</v>
      </c>
      <c r="E57" s="29">
        <v>1500</v>
      </c>
      <c r="F57" s="8">
        <f>SUM(B57:E57)</f>
        <v>6000</v>
      </c>
      <c r="H57" s="28" t="s">
        <v>99</v>
      </c>
    </row>
    <row r="58" spans="1:11" s="7" customFormat="1" ht="30" x14ac:dyDescent="0.25">
      <c r="A58" s="4" t="s">
        <v>5</v>
      </c>
      <c r="B58" s="29">
        <v>11814.5</v>
      </c>
      <c r="C58" s="29">
        <v>4299.5</v>
      </c>
      <c r="D58" s="29">
        <v>4131.1369999999997</v>
      </c>
      <c r="E58" s="29">
        <v>2531.5300000000002</v>
      </c>
      <c r="F58" s="8">
        <f>SUM(B58:E58)</f>
        <v>22776.666999999998</v>
      </c>
      <c r="H58" s="28" t="s">
        <v>100</v>
      </c>
    </row>
    <row r="59" spans="1:11" x14ac:dyDescent="0.25">
      <c r="A59" s="30"/>
      <c r="B59" s="31"/>
      <c r="C59" s="31"/>
      <c r="D59" s="31"/>
      <c r="E59" s="31"/>
      <c r="F59" s="32"/>
      <c r="H59" s="28"/>
    </row>
    <row r="60" spans="1:11" ht="8.25" customHeight="1" x14ac:dyDescent="0.25">
      <c r="A60" s="16"/>
      <c r="H60" s="17"/>
    </row>
    <row r="61" spans="1:11" ht="380.25" customHeight="1" x14ac:dyDescent="0.25">
      <c r="A61" s="68" t="s">
        <v>109</v>
      </c>
      <c r="B61" s="69"/>
      <c r="C61" s="69"/>
      <c r="D61" s="69"/>
      <c r="E61" s="69"/>
      <c r="F61" s="69"/>
      <c r="G61" s="69"/>
      <c r="H61" s="70"/>
      <c r="I61" s="12"/>
      <c r="J61" s="12"/>
      <c r="K61" s="12"/>
    </row>
    <row r="62" spans="1:11" x14ac:dyDescent="0.25">
      <c r="A62" s="12"/>
      <c r="B62" s="12"/>
      <c r="C62" s="12"/>
      <c r="D62" s="12"/>
      <c r="E62" s="12"/>
      <c r="F62" s="12"/>
      <c r="G62" s="12"/>
      <c r="H62" s="12"/>
      <c r="I62" s="12"/>
      <c r="J62" s="12"/>
      <c r="K62" s="12"/>
    </row>
    <row r="63" spans="1:11" x14ac:dyDescent="0.25">
      <c r="A63" s="12"/>
      <c r="B63" s="12"/>
      <c r="C63" s="12"/>
      <c r="D63" s="12"/>
      <c r="E63" s="12"/>
      <c r="F63" s="12"/>
      <c r="G63" s="12"/>
      <c r="H63" s="12"/>
      <c r="I63" s="12"/>
      <c r="J63" s="12"/>
      <c r="K63" s="12"/>
    </row>
    <row r="64" spans="1:11" x14ac:dyDescent="0.25">
      <c r="A64" s="12"/>
      <c r="B64" s="12"/>
      <c r="C64" s="12"/>
      <c r="D64" s="12"/>
      <c r="E64" s="12"/>
      <c r="F64" s="12"/>
      <c r="G64" s="12"/>
      <c r="H64" s="12"/>
      <c r="I64" s="12"/>
      <c r="J64" s="12"/>
      <c r="K64" s="12"/>
    </row>
    <row r="65" spans="1:11" x14ac:dyDescent="0.25">
      <c r="A65" s="12"/>
      <c r="B65" s="12"/>
      <c r="C65" s="12"/>
      <c r="D65" s="12"/>
      <c r="E65" s="12"/>
      <c r="F65" s="12"/>
      <c r="G65" s="12"/>
      <c r="H65" s="12"/>
      <c r="I65" s="12"/>
      <c r="J65" s="12"/>
      <c r="K65" s="12"/>
    </row>
    <row r="66" spans="1:11" x14ac:dyDescent="0.25">
      <c r="A66" s="12"/>
      <c r="B66" s="12"/>
      <c r="C66" s="12"/>
      <c r="D66" s="12"/>
      <c r="E66" s="12"/>
      <c r="F66" s="12"/>
      <c r="G66" s="12"/>
      <c r="H66" s="12"/>
      <c r="I66" s="12"/>
      <c r="J66" s="12"/>
      <c r="K66" s="12"/>
    </row>
    <row r="67" spans="1:11" x14ac:dyDescent="0.25">
      <c r="A67" s="12"/>
      <c r="B67" s="12"/>
      <c r="C67" s="12"/>
      <c r="D67" s="12"/>
      <c r="E67" s="12"/>
      <c r="F67" s="12"/>
      <c r="G67" s="12"/>
      <c r="H67" s="12"/>
      <c r="I67" s="12"/>
      <c r="J67" s="12"/>
      <c r="K67" s="12"/>
    </row>
    <row r="68" spans="1:11" x14ac:dyDescent="0.25">
      <c r="A68" s="12"/>
      <c r="B68" s="12"/>
      <c r="C68" s="12"/>
      <c r="D68" s="12"/>
      <c r="E68" s="12"/>
      <c r="F68" s="12"/>
      <c r="G68" s="12"/>
      <c r="H68" s="12"/>
      <c r="I68" s="12"/>
      <c r="J68" s="12"/>
      <c r="K68" s="12"/>
    </row>
    <row r="69" spans="1:11" x14ac:dyDescent="0.25">
      <c r="A69" s="12"/>
      <c r="B69" s="12"/>
      <c r="C69" s="12"/>
      <c r="D69" s="12"/>
      <c r="E69" s="12"/>
      <c r="F69" s="12"/>
      <c r="G69" s="12"/>
      <c r="H69" s="12"/>
      <c r="I69" s="12"/>
      <c r="J69" s="12"/>
      <c r="K69" s="12"/>
    </row>
    <row r="70" spans="1:11" x14ac:dyDescent="0.25">
      <c r="A70" s="12"/>
      <c r="B70" s="12"/>
      <c r="C70" s="12"/>
      <c r="D70" s="12"/>
      <c r="E70" s="12"/>
      <c r="F70" s="12"/>
      <c r="G70" s="12"/>
      <c r="H70" s="12"/>
      <c r="I70" s="12"/>
      <c r="J70" s="12"/>
      <c r="K70" s="12"/>
    </row>
    <row r="71" spans="1:11" x14ac:dyDescent="0.25">
      <c r="A71" s="12"/>
      <c r="B71" s="12"/>
      <c r="C71" s="12"/>
      <c r="D71" s="12"/>
      <c r="E71" s="12"/>
      <c r="F71" s="12"/>
      <c r="G71" s="12"/>
      <c r="H71" s="12"/>
      <c r="I71" s="12"/>
      <c r="J71" s="12"/>
      <c r="K71" s="12"/>
    </row>
    <row r="72" spans="1:11" x14ac:dyDescent="0.25">
      <c r="A72" s="12"/>
      <c r="B72" s="12"/>
      <c r="C72" s="12"/>
      <c r="D72" s="12"/>
      <c r="E72" s="12"/>
      <c r="F72" s="12"/>
      <c r="G72" s="12"/>
      <c r="H72" s="12"/>
      <c r="I72" s="12"/>
      <c r="J72" s="12"/>
      <c r="K72" s="12"/>
    </row>
    <row r="73" spans="1:11" x14ac:dyDescent="0.25">
      <c r="A73" s="12"/>
      <c r="B73" s="12"/>
      <c r="C73" s="12"/>
      <c r="D73" s="12"/>
      <c r="E73" s="12"/>
      <c r="F73" s="12"/>
      <c r="G73" s="12"/>
      <c r="H73" s="12"/>
      <c r="I73" s="12"/>
      <c r="J73" s="12"/>
      <c r="K73" s="12"/>
    </row>
    <row r="74" spans="1:11" x14ac:dyDescent="0.25">
      <c r="A74" s="12"/>
      <c r="B74" s="12"/>
      <c r="C74" s="12"/>
      <c r="D74" s="12"/>
      <c r="E74" s="12"/>
      <c r="F74" s="12"/>
      <c r="G74" s="12"/>
      <c r="H74" s="12"/>
      <c r="I74" s="12"/>
      <c r="J74" s="12"/>
      <c r="K74" s="12"/>
    </row>
    <row r="75" spans="1:11" ht="82.5" customHeight="1" x14ac:dyDescent="0.25">
      <c r="A75" s="12"/>
      <c r="B75" s="12"/>
      <c r="C75" s="12"/>
      <c r="D75" s="12"/>
      <c r="E75" s="12"/>
      <c r="F75" s="12"/>
      <c r="G75" s="12"/>
      <c r="H75" s="12"/>
      <c r="I75" s="12"/>
      <c r="J75" s="12"/>
      <c r="K75" s="12"/>
    </row>
    <row r="76" spans="1:11" x14ac:dyDescent="0.25">
      <c r="A76" t="s">
        <v>13</v>
      </c>
    </row>
  </sheetData>
  <sheetProtection sheet="1" objects="1" scenarios="1"/>
  <mergeCells count="13">
    <mergeCell ref="G19:G20"/>
    <mergeCell ref="B54:F54"/>
    <mergeCell ref="A61:H61"/>
    <mergeCell ref="B11:C11"/>
    <mergeCell ref="D11:F11"/>
    <mergeCell ref="A19:A20"/>
    <mergeCell ref="B19:B20"/>
    <mergeCell ref="C19:C20"/>
    <mergeCell ref="D19:D20"/>
    <mergeCell ref="E19:E20"/>
    <mergeCell ref="F19:F20"/>
    <mergeCell ref="H28:H35"/>
    <mergeCell ref="H21:H26"/>
  </mergeCells>
  <phoneticPr fontId="28" type="noConversion"/>
  <printOptions horizontalCentered="1" verticalCentered="1"/>
  <pageMargins left="0.19685039370078741" right="0.19685039370078741" top="0.39370078740157483" bottom="0.39370078740157483" header="0.39370078740157483" footer="0.19685039370078741"/>
  <pageSetup paperSize="8" scale="4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00E73C1D15C547B26A6F9B80C206B9" ma:contentTypeVersion="15" ma:contentTypeDescription="Create a new document." ma:contentTypeScope="" ma:versionID="358e952945683e9d6856354d327685b3">
  <xsd:schema xmlns:xsd="http://www.w3.org/2001/XMLSchema" xmlns:xs="http://www.w3.org/2001/XMLSchema" xmlns:p="http://schemas.microsoft.com/office/2006/metadata/properties" xmlns:ns1="http://schemas.microsoft.com/sharepoint/v3" xmlns:ns3="860ab696-1ae6-4a33-84bb-dde2da6f3f6e" xmlns:ns4="0ce72713-c3c0-4cb1-a292-6d088c880fad" targetNamespace="http://schemas.microsoft.com/office/2006/metadata/properties" ma:root="true" ma:fieldsID="ad98662b3822b70dad7a4cdd94d085d2" ns1:_="" ns3:_="" ns4:_="">
    <xsd:import namespace="http://schemas.microsoft.com/sharepoint/v3"/>
    <xsd:import namespace="860ab696-1ae6-4a33-84bb-dde2da6f3f6e"/>
    <xsd:import namespace="0ce72713-c3c0-4cb1-a292-6d088c880fa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60ab696-1ae6-4a33-84bb-dde2da6f3f6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e72713-c3c0-4cb1-a292-6d088c880fad"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element name="SharingHintHash" ma:index="14"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7FC76247-F901-4C90-8394-E0B3794D3254}">
  <ds:schemaRefs>
    <ds:schemaRef ds:uri="http://schemas.microsoft.com/sharepoint/v3/contenttype/forms"/>
  </ds:schemaRefs>
</ds:datastoreItem>
</file>

<file path=customXml/itemProps2.xml><?xml version="1.0" encoding="utf-8"?>
<ds:datastoreItem xmlns:ds="http://schemas.openxmlformats.org/officeDocument/2006/customXml" ds:itemID="{A2726C2B-216D-45CB-AD03-5AE03138B8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60ab696-1ae6-4a33-84bb-dde2da6f3f6e"/>
    <ds:schemaRef ds:uri="0ce72713-c3c0-4cb1-a292-6d088c880f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5ED0BA-45C5-4D6B-AB22-14CB98102AD0}">
  <ds:schemaRefs>
    <ds:schemaRef ds:uri="0ce72713-c3c0-4cb1-a292-6d088c880fad"/>
    <ds:schemaRef ds:uri="http://purl.org/dc/elements/1.1/"/>
    <ds:schemaRef ds:uri="http://schemas.microsoft.com/sharepoint/v3"/>
    <ds:schemaRef ds:uri="http://schemas.microsoft.com/office/2006/metadata/properties"/>
    <ds:schemaRef ds:uri="860ab696-1ae6-4a33-84bb-dde2da6f3f6e"/>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Templ 2 - Infrast info template</vt:lpstr>
      <vt:lpstr>'Templ 2 - Infrast info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Queensland Government</dc:creator>
  <cp:lastModifiedBy>Oddbjorn Ludvigsen</cp:lastModifiedBy>
  <cp:lastPrinted>2021-03-04T23:51:03Z</cp:lastPrinted>
  <dcterms:created xsi:type="dcterms:W3CDTF">2018-08-14T02:59:22Z</dcterms:created>
  <dcterms:modified xsi:type="dcterms:W3CDTF">2023-11-29T00:58:26Z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0x0101009300E73C1D15C547B26A6F9B80C206B9</vt:lpwstr>
  </property>
</Properties>
</file>