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oLudvigsen\Downloads\"/>
    </mc:Choice>
  </mc:AlternateContent>
  <xr:revisionPtr revIDLastSave="0" documentId="13_ncr:1_{F6D74E40-B850-4286-A37F-CADE06F929D2}" xr6:coauthVersionLast="47" xr6:coauthVersionMax="47" xr10:uidLastSave="{00000000-0000-0000-0000-000000000000}"/>
  <bookViews>
    <workbookView xWindow="-108" yWindow="-108" windowWidth="23256" windowHeight="12456" xr2:uid="{00000000-000D-0000-FFFF-FFFF00000000}"/>
  </bookViews>
  <sheets>
    <sheet name="Templ 2 - Infrast info template" sheetId="4" r:id="rId1"/>
  </sheets>
  <definedNames>
    <definedName name="_xlnm.Print_Area" localSheetId="0">'Templ 2 - Infrast info template'!$A$1:$H$53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0" i="4" l="1"/>
  <c r="B14" i="4"/>
  <c r="D14" i="4" s="1"/>
  <c r="C14" i="4"/>
  <c r="F27" i="4" l="1"/>
  <c r="F26" i="4"/>
  <c r="F25" i="4"/>
  <c r="F24" i="4"/>
  <c r="F23" i="4"/>
  <c r="F43" i="4" l="1"/>
  <c r="D15" i="4" s="1"/>
  <c r="F49" i="4"/>
</calcChain>
</file>

<file path=xl/sharedStrings.xml><?xml version="1.0" encoding="utf-8"?>
<sst xmlns="http://schemas.openxmlformats.org/spreadsheetml/2006/main" count="196" uniqueCount="109">
  <si>
    <t>Total</t>
  </si>
  <si>
    <t>$'000</t>
  </si>
  <si>
    <r>
      <rPr>
        <b/>
        <sz val="11"/>
        <color theme="1"/>
        <rFont val="Calibri"/>
        <family val="2"/>
        <scheme val="minor"/>
      </rPr>
      <t>Infrastructure charges revenue</t>
    </r>
    <r>
      <rPr>
        <sz val="11"/>
        <color theme="1"/>
        <rFont val="Calibri"/>
        <family val="2"/>
        <scheme val="minor"/>
      </rPr>
      <t xml:space="preserve">  </t>
    </r>
  </si>
  <si>
    <t>Financial Year</t>
  </si>
  <si>
    <t>Trunk infrastructure network</t>
  </si>
  <si>
    <t>Trunk infrastructure expenditure</t>
  </si>
  <si>
    <t>Trunk infrastructure description</t>
  </si>
  <si>
    <t>Suburb or locality of trunk infrastructure</t>
  </si>
  <si>
    <t xml:space="preserve">Infrastructure charges revenue expenditure </t>
  </si>
  <si>
    <t xml:space="preserve">Infrastructure charges revenue </t>
  </si>
  <si>
    <t>Total  amount of infrastructure charges revenue collected (by way of infrastructure charges levied)</t>
  </si>
  <si>
    <t xml:space="preserve">Total amount of infrastructure charges that were offset (i.e. infrastructure provided by a developer in lieu of paying the charge)  </t>
  </si>
  <si>
    <t xml:space="preserve">Total amount of unspent infrastructure charges revenue </t>
  </si>
  <si>
    <t xml:space="preserve">Total amount of infrastructure charges that the local government refunded </t>
  </si>
  <si>
    <t xml:space="preserve">Total amount of infrastructure charges revenue spent on the supply of trunk infrastructure </t>
  </si>
  <si>
    <t>Infrastructure value ($'000)</t>
  </si>
  <si>
    <t>Method of infrastructure delivery (council or developer contributed)</t>
  </si>
  <si>
    <t>Development approval reference number (if application)</t>
  </si>
  <si>
    <t xml:space="preserve"> </t>
  </si>
  <si>
    <r>
      <t>[</t>
    </r>
    <r>
      <rPr>
        <b/>
        <sz val="14"/>
        <color theme="1"/>
        <rFont val="Arial Black"/>
        <family val="2"/>
      </rPr>
      <t>NOOSA SHIRE COUNCIL</t>
    </r>
    <r>
      <rPr>
        <b/>
        <sz val="14"/>
        <color theme="1"/>
        <rFont val="Calibri"/>
        <family val="2"/>
        <scheme val="minor"/>
      </rPr>
      <t>]</t>
    </r>
  </si>
  <si>
    <t>Developer</t>
  </si>
  <si>
    <t>n/a</t>
  </si>
  <si>
    <t>Council</t>
  </si>
  <si>
    <t>NOOSA SHIRE COUNCIL</t>
  </si>
  <si>
    <t>Date of update:</t>
  </si>
  <si>
    <t>LGIP reference number 
(if applicable)</t>
  </si>
  <si>
    <t xml:space="preserve">ECM Document ID: </t>
  </si>
  <si>
    <t xml:space="preserve">Version: </t>
  </si>
  <si>
    <t>Upgrade existing trunk footpath along frontage</t>
  </si>
  <si>
    <t>Transport (Pathways)</t>
  </si>
  <si>
    <r>
      <t xml:space="preserve">Reporting requirements:
</t>
    </r>
    <r>
      <rPr>
        <i/>
        <sz val="12"/>
        <color theme="1"/>
        <rFont val="Calibri"/>
        <family val="2"/>
        <scheme val="minor"/>
      </rPr>
      <t>- The infrastructure  charges information/</t>
    </r>
    <r>
      <rPr>
        <i/>
        <sz val="12"/>
        <color rgb="FF0000FF"/>
        <rFont val="Calibri"/>
        <family val="2"/>
        <scheme val="minor"/>
      </rPr>
      <t xml:space="preserve">trunk infrastructure </t>
    </r>
    <r>
      <rPr>
        <i/>
        <sz val="12"/>
        <color theme="1"/>
        <rFont val="Calibri"/>
        <family val="2"/>
        <scheme val="minor"/>
      </rPr>
      <t xml:space="preserve">information template should be read in conjunction with Schedules 22 and 24 of the Planning Regulation 2017 (the Regulation).
- The template is only to local governments who have an LGIP in place and is included within an Infrastructure charges register.
- From 1 January 2020, local governments will be required to report annually on infrastructure charges revenue collected and expended and forecast infrastructure charges revenue and expenditure. 
- Forecast infrastructure charges revenue and trunk infrastructure expenditure, is to be reported for the current financial year and the following three consecutive financial years. 
- Actual infrastructure charges revenue and expenditure for the previous financial year is also required to be provided.  
- A list of trunk infrastructure supplied by the local government and developers is to be reported on:
</t>
    </r>
    <r>
      <rPr>
        <i/>
        <sz val="12"/>
        <color rgb="FFFF0000"/>
        <rFont val="Calibri"/>
        <family val="2"/>
        <scheme val="minor"/>
      </rPr>
      <t xml:space="preserve">    </t>
    </r>
    <r>
      <rPr>
        <i/>
        <sz val="12"/>
        <color rgb="FF0000FF"/>
        <rFont val="Calibri"/>
        <family val="2"/>
        <scheme val="minor"/>
      </rPr>
      <t xml:space="preserve">  - annually for local governments with an estimated infrastructure charges revenue or forecast future spending of trunk infrastructure of less than $20 million. Reporting is to be provided at the same time as the  annual report.
      - quarterly for local governments with an estimated infrastructure charges revenue or forecast future spending of trunk infrastructure of more than $20 million. Reporting is to be provided as soon as practicable following the close of the quarter. As the quarterly reports are produced, a summary of the trunk infrastructure for the entire financial year will be displayed in the infrastructure charges register.                                                                                                                         
</t>
    </r>
    <r>
      <rPr>
        <b/>
        <sz val="12"/>
        <color theme="1"/>
        <rFont val="Calibri"/>
        <family val="2"/>
        <scheme val="minor"/>
      </rPr>
      <t xml:space="preserve">
An overview of how infrastructure charges revenue is collected and expended:
</t>
    </r>
    <r>
      <rPr>
        <i/>
        <sz val="12"/>
        <color theme="1"/>
        <rFont val="Calibri"/>
        <family val="2"/>
        <scheme val="minor"/>
      </rPr>
      <t xml:space="preserve">- Infrastructure charges are collected in monetary form and in non-cash form as trunk infrastructure may be provided by a developer in lieu of paying the levied infrastructure charge.
- Not all infrastructure charges that are levied through development are collected by the local government, as the development approval may lapse.   
- Under the Planning Act 2016, infrastructure charges revenue that is collected in monetary form, is not required to be spent in the same suburb or locality where it was collected.
- Infrastructure charges revenue may be used to pay for shared regional scale infrastructure such as an arterial road or sewerage treatment plant.
- Offset provisions under the Planning Act 2016, also allow for an entire infrastructure charge, relating to more than one network, to be applied against the cost of infrastructure to be provided under a condition of development (i.e. the  
  construction of an arterial road). 
- Due to slow development growth, infrastructure charges that are collected may sit with a local government for a period of time, before being spent on trunk infrastructure. 
 </t>
    </r>
    <r>
      <rPr>
        <i/>
        <sz val="12"/>
        <color rgb="FF0000FF"/>
        <rFont val="Calibri"/>
        <family val="2"/>
        <scheme val="minor"/>
      </rPr>
      <t>Similarly, infrastructure charges collected may also be used to recover/reimburse costs previoulsy spent on trunk infrastructure previoulsy provided which may also include repayment of loans.</t>
    </r>
  </si>
  <si>
    <r>
      <t xml:space="preserve">Infrastructure charges revenue and expenditure reporting (actual and forecast) and </t>
    </r>
    <r>
      <rPr>
        <b/>
        <i/>
        <sz val="16"/>
        <rFont val="Calibri"/>
        <family val="2"/>
        <scheme val="minor"/>
      </rPr>
      <t xml:space="preserve">trunk infrastructure information summary </t>
    </r>
  </si>
  <si>
    <r>
      <t>Template 2 - Infrastructure charges information/</t>
    </r>
    <r>
      <rPr>
        <b/>
        <i/>
        <sz val="20"/>
        <rFont val="Calibri"/>
        <family val="2"/>
        <scheme val="minor"/>
      </rPr>
      <t xml:space="preserve">Trunk infrastructure information </t>
    </r>
    <r>
      <rPr>
        <i/>
        <sz val="14"/>
        <rFont val="Calibri"/>
        <family val="2"/>
        <scheme val="minor"/>
      </rPr>
      <t>(to</t>
    </r>
    <r>
      <rPr>
        <i/>
        <sz val="14"/>
        <color theme="1"/>
        <rFont val="Calibri"/>
        <family val="2"/>
        <scheme val="minor"/>
      </rPr>
      <t xml:space="preserve"> be included as part of the Infrastructure charges register) </t>
    </r>
  </si>
  <si>
    <r>
      <t xml:space="preserve">Forecast infrastructure charges </t>
    </r>
    <r>
      <rPr>
        <b/>
        <u/>
        <sz val="14"/>
        <color theme="1"/>
        <rFont val="Calibri"/>
        <family val="2"/>
        <scheme val="minor"/>
      </rPr>
      <t>revenue</t>
    </r>
    <r>
      <rPr>
        <b/>
        <sz val="14"/>
        <color theme="1"/>
        <rFont val="Calibri"/>
        <family val="2"/>
        <scheme val="minor"/>
      </rPr>
      <t xml:space="preserve"> and trunk infrastructure </t>
    </r>
    <r>
      <rPr>
        <b/>
        <u/>
        <sz val="14"/>
        <color theme="1"/>
        <rFont val="Calibri"/>
        <family val="2"/>
        <scheme val="minor"/>
      </rPr>
      <t>expenditure</t>
    </r>
    <r>
      <rPr>
        <b/>
        <sz val="14"/>
        <color theme="1"/>
        <rFont val="Calibri"/>
        <family val="2"/>
        <scheme val="minor"/>
      </rPr>
      <t xml:space="preserve"> summary  </t>
    </r>
  </si>
  <si>
    <t>Various</t>
  </si>
  <si>
    <t>Transport (Bus Stops)</t>
  </si>
  <si>
    <t>Funding of loan repayment costs associated with loan
funds raised historically to
construct trunk infrastructure
in the Noosa Shire</t>
  </si>
  <si>
    <t>Transport, 
Public Parks, 
Stormwater</t>
  </si>
  <si>
    <t>[2024-2025]</t>
  </si>
  <si>
    <t>[2025-2026]</t>
  </si>
  <si>
    <t>Peregian Beach</t>
  </si>
  <si>
    <t>[2026-2027]</t>
  </si>
  <si>
    <t>TOTAL VALUE =</t>
  </si>
  <si>
    <r>
      <t xml:space="preserve">As reconciled with Infrastructure Charges Register receipts </t>
    </r>
    <r>
      <rPr>
        <b/>
        <sz val="11"/>
        <rFont val="Calibri"/>
        <family val="2"/>
        <scheme val="minor"/>
      </rPr>
      <t>2023-2024</t>
    </r>
  </si>
  <si>
    <r>
      <t xml:space="preserve">from: Passenger Transport Accessible Infrastructure Program </t>
    </r>
    <r>
      <rPr>
        <b/>
        <sz val="11"/>
        <rFont val="Calibri"/>
        <family val="2"/>
        <scheme val="minor"/>
      </rPr>
      <t>2023-2024</t>
    </r>
    <r>
      <rPr>
        <sz val="11"/>
        <rFont val="Calibri"/>
        <family val="2"/>
        <scheme val="minor"/>
      </rPr>
      <t xml:space="preserve"> projects list </t>
    </r>
  </si>
  <si>
    <t>[2027-2028]</t>
  </si>
  <si>
    <r>
      <t>[</t>
    </r>
    <r>
      <rPr>
        <b/>
        <sz val="14"/>
        <color theme="1"/>
        <rFont val="Arial Black"/>
        <family val="2"/>
      </rPr>
      <t>2023-2024</t>
    </r>
    <r>
      <rPr>
        <b/>
        <sz val="14"/>
        <color theme="1"/>
        <rFont val="Calibri"/>
        <family val="2"/>
        <scheme val="minor"/>
      </rPr>
      <t xml:space="preserve">] financial year infrastructure charges </t>
    </r>
    <r>
      <rPr>
        <b/>
        <u/>
        <sz val="14"/>
        <color theme="1"/>
        <rFont val="Calibri"/>
        <family val="2"/>
        <scheme val="minor"/>
      </rPr>
      <t>revenue</t>
    </r>
    <r>
      <rPr>
        <b/>
        <sz val="14"/>
        <color theme="1"/>
        <rFont val="Calibri"/>
        <family val="2"/>
        <scheme val="minor"/>
      </rPr>
      <t xml:space="preserve"> and </t>
    </r>
    <r>
      <rPr>
        <b/>
        <u/>
        <sz val="14"/>
        <color theme="1"/>
        <rFont val="Calibri"/>
        <family val="2"/>
        <scheme val="minor"/>
      </rPr>
      <t>expenditure</t>
    </r>
    <r>
      <rPr>
        <b/>
        <sz val="14"/>
        <color theme="1"/>
        <rFont val="Calibri"/>
        <family val="2"/>
        <scheme val="minor"/>
      </rPr>
      <t xml:space="preserve"> summary  </t>
    </r>
  </si>
  <si>
    <r>
      <t>[</t>
    </r>
    <r>
      <rPr>
        <b/>
        <sz val="14"/>
        <color theme="1"/>
        <rFont val="Arial Black"/>
        <family val="2"/>
      </rPr>
      <t>2023-2024</t>
    </r>
    <r>
      <rPr>
        <b/>
        <sz val="14"/>
        <color theme="1"/>
        <rFont val="Calibri"/>
        <family val="2"/>
        <scheme val="minor"/>
      </rPr>
      <t>] financial year trunk infrastructure</t>
    </r>
    <r>
      <rPr>
        <b/>
        <sz val="14"/>
        <rFont val="Calibri"/>
        <family val="2"/>
        <scheme val="minor"/>
      </rPr>
      <t xml:space="preserve"> </t>
    </r>
    <r>
      <rPr>
        <b/>
        <u/>
        <sz val="14"/>
        <rFont val="Calibri"/>
        <family val="2"/>
        <scheme val="minor"/>
      </rPr>
      <t>information</t>
    </r>
    <r>
      <rPr>
        <b/>
        <sz val="14"/>
        <color theme="1"/>
        <rFont val="Calibri"/>
        <family val="2"/>
        <scheme val="minor"/>
      </rPr>
      <t xml:space="preserve"> summary  </t>
    </r>
  </si>
  <si>
    <r>
      <rPr>
        <b/>
        <i/>
        <u/>
        <sz val="10"/>
        <color rgb="FF0000FF"/>
        <rFont val="Calibri"/>
        <family val="2"/>
        <scheme val="minor"/>
      </rPr>
      <t>Note:</t>
    </r>
    <r>
      <rPr>
        <i/>
        <sz val="10"/>
        <color rgb="FF0000FF"/>
        <rFont val="Calibri"/>
        <family val="2"/>
        <scheme val="minor"/>
      </rPr>
      <t xml:space="preserve"> 
Trunk infrastructure balance funded from other sources</t>
    </r>
  </si>
  <si>
    <r>
      <rPr>
        <b/>
        <i/>
        <u/>
        <sz val="10"/>
        <color rgb="FF0000FF"/>
        <rFont val="Calibri"/>
        <family val="2"/>
        <scheme val="minor"/>
      </rPr>
      <t>Note:</t>
    </r>
    <r>
      <rPr>
        <i/>
        <sz val="10"/>
        <color rgb="FF0000FF"/>
        <rFont val="Calibri"/>
        <family val="2"/>
        <scheme val="minor"/>
      </rPr>
      <t xml:space="preserve"> includes Special contributions paid via Infrastructure Agreements:
- 1 x IA car park (MCU13/0081.03 for 1 space) = $28,741.00</t>
    </r>
  </si>
  <si>
    <t>MCU21/0228</t>
  </si>
  <si>
    <t>Tewantin</t>
  </si>
  <si>
    <t>Cooroy</t>
  </si>
  <si>
    <t>Upgrade to bus stop</t>
  </si>
  <si>
    <t>R46</t>
  </si>
  <si>
    <t>R21</t>
  </si>
  <si>
    <t>R23</t>
  </si>
  <si>
    <t>500905 - Rufous St - Stage 3 Community House, Car Park &amp; Landscape</t>
  </si>
  <si>
    <t>510169 - Noosa Leisure Centre Needs Assessment</t>
  </si>
  <si>
    <t>511057 - Noosaville - Apex Park Fitness Equipment - Upgrade LGIP</t>
  </si>
  <si>
    <t>510208 - Sunshine Beach Ed Webb Park Upgrade (LGIP) SEQCSP2124</t>
  </si>
  <si>
    <t>500551 - Noosa Hinterland Priority Playground - Planning &amp; Design</t>
  </si>
  <si>
    <t>510104 - Detailed Design Redevelopment Cooroy Sports Complex</t>
  </si>
  <si>
    <t>510033 - NDSC Stage 1 McKinnon Drive Community Sports Complex</t>
  </si>
  <si>
    <t>510199 - Noosaville Foreshore Masterplan including Thomas Street</t>
  </si>
  <si>
    <t>510116 - Noosa Heads Precinct West end Sofitel Boardwalk SEQCSP2124</t>
  </si>
  <si>
    <t>500864 - Tewantin Doonella Bridge Renewal</t>
  </si>
  <si>
    <t>510066 - Noosa Heads Garth Prowd Bridge Renewal</t>
  </si>
  <si>
    <t>500946 - Kin Kin Wahpunga Lane Bridge Renewal Annual - BRP</t>
  </si>
  <si>
    <t>511027 - Noosa Shire - Shire Wide - Roundabout Signage</t>
  </si>
  <si>
    <t>510047 - Tewantin Beckmans Road Bypass Stage 1</t>
  </si>
  <si>
    <t>510128 - Noosa Heads, Noosa Drive Halse Lane to Sunshine Beach Rd</t>
  </si>
  <si>
    <t>Noosaville Foreshore Land Use Master Plan</t>
  </si>
  <si>
    <t>Public Parks</t>
  </si>
  <si>
    <t>Noosaville</t>
  </si>
  <si>
    <t>Apex Park - Noosaville
Upgrade to facilities &amp; Fitness equipment</t>
  </si>
  <si>
    <t>Wapunga Lane Bridge</t>
  </si>
  <si>
    <t>Transport (Roads)</t>
  </si>
  <si>
    <t>Kin Kin</t>
  </si>
  <si>
    <r>
      <t xml:space="preserve">Infrastructure charges revenue, offsets and refunds as reconciled with the Infrastructue Charges Register &amp; T1 finance receipts </t>
    </r>
    <r>
      <rPr>
        <b/>
        <sz val="11"/>
        <rFont val="Calibri"/>
        <family val="2"/>
        <scheme val="minor"/>
      </rPr>
      <t>2023-2024</t>
    </r>
    <r>
      <rPr>
        <sz val="11"/>
        <rFont val="Calibri"/>
        <family val="2"/>
        <scheme val="minor"/>
      </rPr>
      <t xml:space="preserve">
Amount of Unspent infrastructue charges revenue (excl non-trunk and car parking in leiu) from: </t>
    </r>
    <r>
      <rPr>
        <b/>
        <sz val="11"/>
        <rFont val="Calibri"/>
        <family val="2"/>
        <scheme val="minor"/>
      </rPr>
      <t>Reserves and Restricted Cash Balance per Financial Statements</t>
    </r>
  </si>
  <si>
    <t xml:space="preserve">from: 81% (2020 repayment pre refinance. $3.210M Old SC debt repayment total repayment $3.95M) * $3.761M </t>
  </si>
  <si>
    <r>
      <t xml:space="preserve">From: </t>
    </r>
    <r>
      <rPr>
        <b/>
        <sz val="11"/>
        <rFont val="Calibri"/>
        <family val="2"/>
        <scheme val="minor"/>
      </rPr>
      <t>2024–25 Budget</t>
    </r>
  </si>
  <si>
    <t>ADDITIONAL NOTES (Internal Only - Not published)</t>
  </si>
  <si>
    <t>Rufous St Community Facility Redevelopment</t>
  </si>
  <si>
    <t>Noosa Leisure Centre Upgrade (Masterplan)</t>
  </si>
  <si>
    <t>Tewantin Doonella Bridge</t>
  </si>
  <si>
    <t>Cooroy Hinterland Playground</t>
  </si>
  <si>
    <t>Cooroy Sports Complex Upgrade - Planning and Design</t>
  </si>
  <si>
    <t>Tewantin Noosa District Sports Complex - Building Upgrade</t>
  </si>
  <si>
    <t>Noosa Parade, Noosa Heads</t>
  </si>
  <si>
    <t>Noosa Heads</t>
  </si>
  <si>
    <t>Shire Wide Directional Signage</t>
  </si>
  <si>
    <t>Tewantin Bypass</t>
  </si>
  <si>
    <t>RF1</t>
  </si>
  <si>
    <t>upgrade to existing
Map Code: LGIP-PC-12</t>
  </si>
  <si>
    <t>R28</t>
  </si>
  <si>
    <t>R7</t>
  </si>
  <si>
    <t>Sunshine Beach Ed Webb Park Upgrade</t>
  </si>
  <si>
    <t>S12</t>
  </si>
  <si>
    <t>S10</t>
  </si>
  <si>
    <t>upgrade to existing
Map Code: LGIP-PC-12
(R27-R29)</t>
  </si>
  <si>
    <t>PW13</t>
  </si>
  <si>
    <t>upgrade to existing
Map Code: LGIP-TR-11</t>
  </si>
  <si>
    <t>upgrade to existing
Map Code: LGIP-TR-13
(PW13 &amp; R17)</t>
  </si>
  <si>
    <t>Transport (Roads&amp; Pathways)</t>
  </si>
  <si>
    <t>R14</t>
  </si>
  <si>
    <t>PW25</t>
  </si>
  <si>
    <t>Noosa Heads, Noosa Drive Halse Lane to Sunshine Beach Rd</t>
  </si>
  <si>
    <t>From: Project Initiation Brief Register June 2024 (TG Edits Final).xls + Loan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</si>
</sst>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0.0"/>
    <numFmt numFmtId="165" formatCode="dd\-mmmm\-yyyy"/>
  </numFmts>
  <fonts count="3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i/>
      <sz val="14"/>
      <color theme="1"/>
      <name val="Calibri"/>
      <family val="2"/>
      <scheme val="minor"/>
    </font>
    <font>
      <i/>
      <sz val="11"/>
      <color theme="1"/>
      <name val="Calibri"/>
      <family val="2"/>
      <scheme val="minor"/>
    </font>
    <font>
      <sz val="11"/>
      <name val="Calibri"/>
      <family val="2"/>
      <scheme val="minor"/>
    </font>
    <font>
      <b/>
      <i/>
      <sz val="20"/>
      <color theme="1"/>
      <name val="Calibri"/>
      <family val="2"/>
      <scheme val="minor"/>
    </font>
    <font>
      <b/>
      <i/>
      <sz val="16"/>
      <color theme="1"/>
      <name val="Calibri"/>
      <family val="2"/>
      <scheme val="minor"/>
    </font>
    <font>
      <b/>
      <sz val="12"/>
      <color theme="1"/>
      <name val="Calibri"/>
      <family val="2"/>
      <scheme val="minor"/>
    </font>
    <font>
      <sz val="11"/>
      <color theme="0"/>
      <name val="Calibri"/>
      <family val="2"/>
      <scheme val="minor"/>
    </font>
    <font>
      <i/>
      <sz val="12"/>
      <color theme="1"/>
      <name val="Calibri"/>
      <family val="2"/>
      <scheme val="minor"/>
    </font>
    <font>
      <b/>
      <sz val="11"/>
      <name val="Calibri"/>
      <family val="2"/>
      <scheme val="minor"/>
    </font>
    <font>
      <sz val="11"/>
      <color rgb="FFFF0000"/>
      <name val="Calibri"/>
      <family val="2"/>
      <scheme val="minor"/>
    </font>
    <font>
      <i/>
      <sz val="12"/>
      <color rgb="FFFF0000"/>
      <name val="Calibri"/>
      <family val="2"/>
      <scheme val="minor"/>
    </font>
    <font>
      <b/>
      <sz val="14"/>
      <color theme="1"/>
      <name val="Arial Black"/>
      <family val="2"/>
    </font>
    <font>
      <b/>
      <i/>
      <sz val="20"/>
      <name val="Calibri"/>
      <family val="2"/>
      <scheme val="minor"/>
    </font>
    <font>
      <i/>
      <sz val="12"/>
      <color rgb="FF0000FF"/>
      <name val="Calibri"/>
      <family val="2"/>
      <scheme val="minor"/>
    </font>
    <font>
      <sz val="11"/>
      <color rgb="FF0000FF"/>
      <name val="Calibri"/>
      <family val="2"/>
      <scheme val="minor"/>
    </font>
    <font>
      <u/>
      <sz val="11"/>
      <name val="Arial Black"/>
      <family val="2"/>
    </font>
    <font>
      <b/>
      <i/>
      <sz val="16"/>
      <name val="Calibri"/>
      <family val="2"/>
      <scheme val="minor"/>
    </font>
    <font>
      <i/>
      <sz val="14"/>
      <name val="Calibri"/>
      <family val="2"/>
      <scheme val="minor"/>
    </font>
    <font>
      <i/>
      <sz val="14"/>
      <color theme="1"/>
      <name val="Calibri"/>
      <family val="2"/>
      <scheme val="minor"/>
    </font>
    <font>
      <b/>
      <sz val="14"/>
      <name val="Calibri"/>
      <family val="2"/>
      <scheme val="minor"/>
    </font>
    <font>
      <b/>
      <u/>
      <sz val="14"/>
      <color theme="1"/>
      <name val="Calibri"/>
      <family val="2"/>
      <scheme val="minor"/>
    </font>
    <font>
      <b/>
      <u/>
      <sz val="14"/>
      <name val="Calibri"/>
      <family val="2"/>
      <scheme val="minor"/>
    </font>
    <font>
      <i/>
      <sz val="11"/>
      <name val="Calibri"/>
      <family val="2"/>
      <scheme val="minor"/>
    </font>
    <font>
      <sz val="8"/>
      <name val="Calibri"/>
      <family val="2"/>
      <scheme val="minor"/>
    </font>
    <font>
      <i/>
      <sz val="10"/>
      <color rgb="FF0000FF"/>
      <name val="Calibri"/>
      <family val="2"/>
      <scheme val="minor"/>
    </font>
    <font>
      <b/>
      <i/>
      <u/>
      <sz val="10"/>
      <color rgb="FF0000FF"/>
      <name val="Calibri"/>
      <family val="2"/>
      <scheme val="minor"/>
    </font>
    <font>
      <b/>
      <i/>
      <sz val="11"/>
      <name val="Calibri"/>
      <family val="2"/>
      <scheme val="minor"/>
    </font>
    <font>
      <sz val="10"/>
      <color rgb="FF0000FF"/>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rgb="FFCCFFCC"/>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75">
    <xf numFmtId="0" fontId="0" fillId="0" borderId="0" xfId="0"/>
    <xf numFmtId="0" fontId="7" fillId="5" borderId="1" xfId="0" applyFont="1" applyFill="1" applyBorder="1" applyAlignment="1">
      <alignment horizontal="center" vertical="center" wrapText="1"/>
    </xf>
    <xf numFmtId="0" fontId="0" fillId="6" borderId="2" xfId="0" applyFill="1" applyBorder="1" applyAlignment="1">
      <alignment vertical="center" wrapText="1"/>
    </xf>
    <xf numFmtId="0" fontId="11" fillId="4" borderId="1" xfId="0" applyFont="1" applyFill="1" applyBorder="1" applyAlignment="1">
      <alignment horizontal="center" vertical="center" wrapText="1"/>
    </xf>
    <xf numFmtId="0" fontId="3" fillId="6" borderId="2" xfId="0" applyFont="1" applyFill="1" applyBorder="1" applyAlignment="1">
      <alignment vertical="center" wrapText="1"/>
    </xf>
    <xf numFmtId="0" fontId="11" fillId="2"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164" fontId="3" fillId="7" borderId="1" xfId="0" applyNumberFormat="1" applyFont="1" applyFill="1" applyBorder="1" applyAlignment="1">
      <alignment horizontal="center" vertical="center"/>
    </xf>
    <xf numFmtId="164" fontId="11" fillId="2" borderId="1" xfId="0" applyNumberFormat="1" applyFont="1" applyFill="1" applyBorder="1" applyAlignment="1">
      <alignment horizontal="center" vertical="center" wrapText="1"/>
    </xf>
    <xf numFmtId="164" fontId="11" fillId="4"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top"/>
    </xf>
    <xf numFmtId="0" fontId="8" fillId="0" borderId="6" xfId="0" applyFont="1" applyBorder="1"/>
    <xf numFmtId="0" fontId="0" fillId="0" borderId="7" xfId="0" applyBorder="1"/>
    <xf numFmtId="0" fontId="0" fillId="0" borderId="8" xfId="0" applyBorder="1"/>
    <xf numFmtId="0" fontId="0" fillId="0" borderId="9" xfId="0" applyBorder="1"/>
    <xf numFmtId="0" fontId="0" fillId="0" borderId="10" xfId="0" applyBorder="1"/>
    <xf numFmtId="0" fontId="9" fillId="0" borderId="9" xfId="0" applyFont="1" applyBorder="1"/>
    <xf numFmtId="0" fontId="4" fillId="0" borderId="9" xfId="0" applyFont="1" applyBorder="1"/>
    <xf numFmtId="0" fontId="6" fillId="0" borderId="9" xfId="0" applyFont="1" applyBorder="1"/>
    <xf numFmtId="0" fontId="10" fillId="0" borderId="0" xfId="0" applyFont="1"/>
    <xf numFmtId="0" fontId="13" fillId="5" borderId="1" xfId="0" applyFont="1" applyFill="1" applyBorder="1" applyAlignment="1">
      <alignment horizontal="center" vertical="center" wrapText="1"/>
    </xf>
    <xf numFmtId="0" fontId="19" fillId="0" borderId="10" xfId="0" applyFont="1" applyBorder="1" applyAlignment="1">
      <alignment wrapText="1"/>
    </xf>
    <xf numFmtId="0" fontId="14" fillId="0" borderId="10" xfId="0" applyFont="1" applyBorder="1" applyAlignment="1">
      <alignment wrapText="1"/>
    </xf>
    <xf numFmtId="0" fontId="5" fillId="0" borderId="9" xfId="0" applyFont="1" applyBorder="1" applyAlignment="1">
      <alignment horizontal="right"/>
    </xf>
    <xf numFmtId="0" fontId="5" fillId="0" borderId="0" xfId="0" applyFont="1" applyAlignment="1">
      <alignment horizontal="right"/>
    </xf>
    <xf numFmtId="0" fontId="20" fillId="0" borderId="10" xfId="0" applyFont="1" applyBorder="1"/>
    <xf numFmtId="0" fontId="7" fillId="0" borderId="10" xfId="0" applyFont="1" applyBorder="1" applyAlignment="1">
      <alignment vertical="center" wrapText="1"/>
    </xf>
    <xf numFmtId="164" fontId="7" fillId="7" borderId="1" xfId="0" applyNumberFormat="1" applyFont="1" applyFill="1" applyBorder="1" applyAlignment="1">
      <alignment horizontal="center" vertical="center"/>
    </xf>
    <xf numFmtId="0" fontId="3" fillId="0" borderId="9" xfId="0" applyFont="1" applyBorder="1"/>
    <xf numFmtId="164" fontId="0" fillId="0" borderId="0" xfId="0" applyNumberFormat="1" applyAlignment="1">
      <alignment horizontal="center"/>
    </xf>
    <xf numFmtId="164" fontId="0" fillId="0" borderId="0" xfId="0" applyNumberFormat="1"/>
    <xf numFmtId="0" fontId="0" fillId="0" borderId="14" xfId="0" applyBorder="1"/>
    <xf numFmtId="0" fontId="29" fillId="0" borderId="0" xfId="0" applyFont="1" applyAlignment="1">
      <alignment wrapText="1"/>
    </xf>
    <xf numFmtId="0" fontId="4" fillId="9" borderId="0" xfId="0" applyFont="1" applyFill="1" applyAlignment="1">
      <alignment horizontal="center"/>
    </xf>
    <xf numFmtId="165" fontId="4" fillId="9" borderId="0" xfId="0" applyNumberFormat="1" applyFont="1" applyFill="1" applyAlignment="1">
      <alignment horizontal="center"/>
    </xf>
    <xf numFmtId="164" fontId="27" fillId="10" borderId="27" xfId="0" applyNumberFormat="1" applyFont="1" applyFill="1" applyBorder="1" applyAlignment="1">
      <alignment horizontal="center" vertical="center" wrapText="1"/>
    </xf>
    <xf numFmtId="0" fontId="7" fillId="0" borderId="17" xfId="0" applyFont="1" applyBorder="1" applyAlignment="1">
      <alignment vertical="center" wrapText="1"/>
    </xf>
    <xf numFmtId="0" fontId="29" fillId="0" borderId="3" xfId="0" applyFont="1" applyBorder="1" applyAlignment="1">
      <alignment horizontal="center" vertical="center" wrapText="1"/>
    </xf>
    <xf numFmtId="164" fontId="32" fillId="0" borderId="2" xfId="0" applyNumberFormat="1" applyFont="1" applyBorder="1" applyAlignment="1">
      <alignment horizontal="center" vertical="center"/>
    </xf>
    <xf numFmtId="0" fontId="7" fillId="0" borderId="19" xfId="0" applyFont="1" applyBorder="1" applyAlignment="1">
      <alignment vertical="center" wrapText="1"/>
    </xf>
    <xf numFmtId="0" fontId="6" fillId="10" borderId="15" xfId="0" applyFont="1" applyFill="1" applyBorder="1" applyAlignment="1">
      <alignment horizontal="center" vertical="center" wrapText="1"/>
    </xf>
    <xf numFmtId="0" fontId="6" fillId="10" borderId="16" xfId="0" applyFont="1" applyFill="1" applyBorder="1" applyAlignment="1">
      <alignment vertical="center" wrapText="1"/>
    </xf>
    <xf numFmtId="164" fontId="6" fillId="10" borderId="16" xfId="0" applyNumberFormat="1" applyFont="1" applyFill="1" applyBorder="1" applyAlignment="1">
      <alignment horizontal="center" vertical="center" wrapText="1"/>
    </xf>
    <xf numFmtId="0" fontId="6" fillId="10" borderId="23" xfId="0" applyFont="1" applyFill="1" applyBorder="1" applyAlignment="1">
      <alignment horizontal="center" vertical="center" wrapText="1"/>
    </xf>
    <xf numFmtId="0" fontId="6" fillId="10" borderId="24" xfId="0" applyFont="1" applyFill="1" applyBorder="1" applyAlignment="1">
      <alignment vertical="center" wrapText="1"/>
    </xf>
    <xf numFmtId="0" fontId="27" fillId="10" borderId="26" xfId="0" applyFont="1" applyFill="1" applyBorder="1" applyAlignment="1">
      <alignment horizontal="center" vertical="center" wrapText="1"/>
    </xf>
    <xf numFmtId="0" fontId="27" fillId="10" borderId="27" xfId="0" applyFont="1" applyFill="1" applyBorder="1" applyAlignment="1">
      <alignment vertical="center" wrapText="1"/>
    </xf>
    <xf numFmtId="0" fontId="6" fillId="10" borderId="27" xfId="0" applyFont="1" applyFill="1" applyBorder="1" applyAlignment="1">
      <alignment vertical="center" wrapText="1"/>
    </xf>
    <xf numFmtId="0" fontId="27" fillId="10" borderId="16" xfId="0" applyFont="1" applyFill="1" applyBorder="1" applyAlignment="1">
      <alignment vertical="center" wrapText="1"/>
    </xf>
    <xf numFmtId="164" fontId="27" fillId="10" borderId="16" xfId="0" applyNumberFormat="1" applyFont="1" applyFill="1" applyBorder="1" applyAlignment="1">
      <alignment horizontal="center" vertical="center" wrapText="1"/>
    </xf>
    <xf numFmtId="6" fontId="27" fillId="10" borderId="16" xfId="0" applyNumberFormat="1" applyFont="1" applyFill="1" applyBorder="1" applyAlignment="1">
      <alignment horizontal="left" vertical="center" wrapText="1"/>
    </xf>
    <xf numFmtId="6" fontId="27" fillId="10" borderId="27" xfId="0" applyNumberFormat="1" applyFont="1" applyFill="1" applyBorder="1" applyAlignment="1">
      <alignment horizontal="left" vertical="center" wrapText="1"/>
    </xf>
    <xf numFmtId="0" fontId="27" fillId="10" borderId="18" xfId="0" applyFont="1" applyFill="1" applyBorder="1" applyAlignment="1">
      <alignment horizontal="center" vertical="center" wrapText="1"/>
    </xf>
    <xf numFmtId="0" fontId="27" fillId="10" borderId="1" xfId="0" applyFont="1" applyFill="1" applyBorder="1" applyAlignment="1">
      <alignment vertical="center" wrapText="1"/>
    </xf>
    <xf numFmtId="0" fontId="27" fillId="10" borderId="21" xfId="0" applyFont="1" applyFill="1" applyBorder="1" applyAlignment="1">
      <alignment vertical="center" wrapText="1"/>
    </xf>
    <xf numFmtId="164" fontId="27" fillId="10" borderId="21" xfId="0" applyNumberFormat="1" applyFont="1" applyFill="1" applyBorder="1" applyAlignment="1">
      <alignment horizontal="center" vertical="center" wrapText="1"/>
    </xf>
    <xf numFmtId="6" fontId="27" fillId="10" borderId="21" xfId="0" applyNumberFormat="1" applyFont="1" applyFill="1" applyBorder="1" applyAlignment="1">
      <alignment horizontal="left" vertical="center" wrapText="1"/>
    </xf>
    <xf numFmtId="0" fontId="31" fillId="10" borderId="28" xfId="0" applyFont="1" applyFill="1" applyBorder="1" applyAlignment="1">
      <alignment horizontal="right" vertical="center" wrapText="1"/>
    </xf>
    <xf numFmtId="164" fontId="31" fillId="10" borderId="22" xfId="0" applyNumberFormat="1" applyFont="1" applyFill="1" applyBorder="1" applyAlignment="1">
      <alignment horizontal="center" vertical="center" wrapText="1"/>
    </xf>
    <xf numFmtId="164" fontId="27" fillId="10" borderId="24" xfId="0" applyNumberFormat="1" applyFont="1" applyFill="1" applyBorder="1" applyAlignment="1">
      <alignment horizontal="center" vertical="center" wrapText="1"/>
    </xf>
    <xf numFmtId="0" fontId="7" fillId="0" borderId="25" xfId="0" applyFont="1" applyBorder="1" applyAlignment="1">
      <alignment vertical="center" wrapText="1"/>
    </xf>
    <xf numFmtId="0" fontId="27" fillId="10" borderId="20"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0" fillId="0" borderId="11" xfId="0" applyFont="1" applyBorder="1" applyAlignment="1">
      <alignment vertical="top" wrapText="1"/>
    </xf>
    <xf numFmtId="0" fontId="0" fillId="0" borderId="12" xfId="0" applyBorder="1" applyAlignment="1">
      <alignment vertical="top"/>
    </xf>
    <xf numFmtId="0" fontId="0" fillId="0" borderId="13" xfId="0" applyBorder="1" applyAlignment="1">
      <alignment vertical="top"/>
    </xf>
    <xf numFmtId="0" fontId="2" fillId="2" borderId="2" xfId="0" applyFont="1" applyFill="1" applyBorder="1" applyAlignment="1">
      <alignment horizontal="center" vertical="center" wrapText="1"/>
    </xf>
    <xf numFmtId="0" fontId="0" fillId="0" borderId="3" xfId="0" applyBorder="1" applyAlignment="1">
      <alignment horizontal="center" vertical="center" wrapText="1"/>
    </xf>
    <xf numFmtId="0" fontId="2" fillId="4" borderId="2" xfId="0" applyFont="1" applyFill="1" applyBorder="1" applyAlignment="1">
      <alignment horizontal="center" vertical="center" wrapText="1"/>
    </xf>
    <xf numFmtId="0" fontId="0" fillId="0" borderId="5" xfId="0" applyBorder="1" applyAlignment="1">
      <alignment horizontal="center" vertical="center" wrapText="1"/>
    </xf>
    <xf numFmtId="0" fontId="7" fillId="0" borderId="19" xfId="0" applyFont="1" applyBorder="1" applyAlignment="1">
      <alignment vertical="center" wrapText="1"/>
    </xf>
  </cellXfs>
  <cellStyles count="2">
    <cellStyle name="Currency 2" xfId="1" xr:uid="{00000000-0005-0000-0000-000000000000}"/>
    <cellStyle name="Normal" xfId="0" builtinId="0"/>
  </cellStyles>
  <dxfs count="0"/>
  <tableStyles count="0" defaultTableStyle="TableStyleMedium2" defaultPivotStyle="PivotStyleLight16"/>
  <colors>
    <mruColors>
      <color rgb="FF66FF33"/>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8"/>
  <sheetViews>
    <sheetView tabSelected="1" zoomScale="85" zoomScaleNormal="85" workbookViewId="0">
      <selection activeCell="B8" sqref="B8"/>
    </sheetView>
  </sheetViews>
  <sheetFormatPr defaultColWidth="9.109375" defaultRowHeight="14.4" x14ac:dyDescent="0.3"/>
  <cols>
    <col min="1" max="1" width="28.33203125" customWidth="1"/>
    <col min="2" max="2" width="29.88671875" bestFit="1" customWidth="1"/>
    <col min="3" max="3" width="24.109375" customWidth="1"/>
    <col min="4" max="4" width="20.6640625" customWidth="1"/>
    <col min="5" max="5" width="22.88671875" customWidth="1"/>
    <col min="6" max="6" width="20.33203125" customWidth="1"/>
    <col min="7" max="7" width="21.5546875" customWidth="1"/>
    <col min="8" max="8" width="142.44140625" hidden="1" customWidth="1"/>
    <col min="9" max="9" width="21.6640625" customWidth="1"/>
    <col min="10" max="10" width="19.33203125" customWidth="1"/>
    <col min="11" max="11" width="17" customWidth="1"/>
    <col min="12" max="12" width="17.44140625" customWidth="1"/>
    <col min="13" max="13" width="16.109375" customWidth="1"/>
  </cols>
  <sheetData>
    <row r="1" spans="1:8" ht="25.8" x14ac:dyDescent="0.5">
      <c r="A1" s="13" t="s">
        <v>32</v>
      </c>
      <c r="B1" s="14"/>
      <c r="C1" s="14"/>
      <c r="D1" s="14"/>
      <c r="E1" s="14"/>
      <c r="F1" s="14"/>
      <c r="G1" s="14"/>
      <c r="H1" s="15"/>
    </row>
    <row r="2" spans="1:8" x14ac:dyDescent="0.3">
      <c r="A2" s="16"/>
      <c r="H2" s="17"/>
    </row>
    <row r="3" spans="1:8" ht="21" x14ac:dyDescent="0.4">
      <c r="A3" s="18" t="s">
        <v>31</v>
      </c>
      <c r="H3" s="17"/>
    </row>
    <row r="4" spans="1:8" ht="21" x14ac:dyDescent="0.5">
      <c r="A4" s="19" t="s">
        <v>19</v>
      </c>
      <c r="H4" s="17"/>
    </row>
    <row r="5" spans="1:8" ht="18" x14ac:dyDescent="0.35">
      <c r="A5" s="26" t="s">
        <v>26</v>
      </c>
      <c r="B5" s="35">
        <v>23359715</v>
      </c>
      <c r="H5" s="17"/>
    </row>
    <row r="6" spans="1:8" ht="18" x14ac:dyDescent="0.35">
      <c r="A6" s="26" t="s">
        <v>27</v>
      </c>
      <c r="B6" s="35">
        <v>2</v>
      </c>
      <c r="H6" s="17"/>
    </row>
    <row r="7" spans="1:8" ht="18" x14ac:dyDescent="0.35">
      <c r="A7" s="25" t="s">
        <v>24</v>
      </c>
      <c r="B7" s="36">
        <v>45615</v>
      </c>
      <c r="H7" s="17"/>
    </row>
    <row r="8" spans="1:8" x14ac:dyDescent="0.3">
      <c r="A8" s="20"/>
      <c r="H8" s="17"/>
    </row>
    <row r="9" spans="1:8" ht="21" x14ac:dyDescent="0.5">
      <c r="A9" s="19" t="s">
        <v>46</v>
      </c>
      <c r="H9" s="27" t="s">
        <v>82</v>
      </c>
    </row>
    <row r="10" spans="1:8" ht="18" x14ac:dyDescent="0.35">
      <c r="A10" s="19"/>
      <c r="H10" s="17"/>
    </row>
    <row r="11" spans="1:8" ht="34.5" customHeight="1" x14ac:dyDescent="0.3">
      <c r="A11" s="20"/>
      <c r="B11" s="70" t="s">
        <v>9</v>
      </c>
      <c r="C11" s="71"/>
      <c r="D11" s="72" t="s">
        <v>8</v>
      </c>
      <c r="E11" s="73"/>
      <c r="F11" s="71"/>
      <c r="H11" s="17"/>
    </row>
    <row r="12" spans="1:8" ht="93.75" customHeight="1" x14ac:dyDescent="0.3">
      <c r="A12" s="20"/>
      <c r="B12" s="5" t="s">
        <v>10</v>
      </c>
      <c r="C12" s="5" t="s">
        <v>11</v>
      </c>
      <c r="D12" s="3" t="s">
        <v>14</v>
      </c>
      <c r="E12" s="3" t="s">
        <v>13</v>
      </c>
      <c r="F12" s="3" t="s">
        <v>12</v>
      </c>
      <c r="H12" s="17"/>
    </row>
    <row r="13" spans="1:8" ht="27" customHeight="1" x14ac:dyDescent="0.3">
      <c r="A13" s="16"/>
      <c r="B13" s="5" t="s">
        <v>1</v>
      </c>
      <c r="C13" s="5" t="s">
        <v>1</v>
      </c>
      <c r="D13" s="3" t="s">
        <v>1</v>
      </c>
      <c r="E13" s="3" t="s">
        <v>1</v>
      </c>
      <c r="F13" s="3" t="s">
        <v>1</v>
      </c>
      <c r="H13" s="17"/>
    </row>
    <row r="14" spans="1:8" s="6" customFormat="1" ht="36.75" customHeight="1" x14ac:dyDescent="0.3">
      <c r="A14" s="11" t="s">
        <v>23</v>
      </c>
      <c r="B14" s="9">
        <f>(2547049+28741)/1000</f>
        <v>2575.79</v>
      </c>
      <c r="C14" s="9">
        <f>3125/1000</f>
        <v>3.125</v>
      </c>
      <c r="D14" s="10">
        <f>B14-F14</f>
        <v>2575.79</v>
      </c>
      <c r="E14" s="10">
        <v>0</v>
      </c>
      <c r="F14" s="10">
        <v>0</v>
      </c>
      <c r="H14" s="28" t="s">
        <v>79</v>
      </c>
    </row>
    <row r="15" spans="1:8" ht="69" x14ac:dyDescent="0.3">
      <c r="A15" s="16"/>
      <c r="B15" s="34" t="s">
        <v>49</v>
      </c>
      <c r="D15" s="40">
        <f>F43-D14</f>
        <v>2495.6639185999993</v>
      </c>
      <c r="E15" s="39" t="s">
        <v>48</v>
      </c>
      <c r="H15" s="23"/>
    </row>
    <row r="16" spans="1:8" x14ac:dyDescent="0.3">
      <c r="A16" s="16"/>
      <c r="H16" s="24"/>
    </row>
    <row r="17" spans="1:8" ht="21" x14ac:dyDescent="0.5">
      <c r="A17" s="19" t="s">
        <v>47</v>
      </c>
      <c r="H17" s="17"/>
    </row>
    <row r="18" spans="1:8" x14ac:dyDescent="0.3">
      <c r="A18" s="16"/>
      <c r="H18" s="17"/>
    </row>
    <row r="19" spans="1:8" ht="38.25" customHeight="1" x14ac:dyDescent="0.3">
      <c r="A19" s="64" t="s">
        <v>25</v>
      </c>
      <c r="B19" s="64" t="s">
        <v>6</v>
      </c>
      <c r="C19" s="64" t="s">
        <v>4</v>
      </c>
      <c r="D19" s="64" t="s">
        <v>7</v>
      </c>
      <c r="E19" s="64" t="s">
        <v>16</v>
      </c>
      <c r="F19" s="64" t="s">
        <v>15</v>
      </c>
      <c r="G19" s="64" t="s">
        <v>17</v>
      </c>
      <c r="H19" s="17"/>
    </row>
    <row r="20" spans="1:8" ht="22.5" customHeight="1" thickBot="1" x14ac:dyDescent="0.35">
      <c r="A20" s="65"/>
      <c r="B20" s="65"/>
      <c r="C20" s="65"/>
      <c r="D20" s="65"/>
      <c r="E20" s="65"/>
      <c r="F20" s="65"/>
      <c r="G20" s="65"/>
      <c r="H20" s="33"/>
    </row>
    <row r="21" spans="1:8" s="6" customFormat="1" ht="29.4" thickBot="1" x14ac:dyDescent="0.35">
      <c r="A21" s="42" t="s">
        <v>21</v>
      </c>
      <c r="B21" s="43" t="s">
        <v>28</v>
      </c>
      <c r="C21" s="43" t="s">
        <v>29</v>
      </c>
      <c r="D21" s="43" t="s">
        <v>40</v>
      </c>
      <c r="E21" s="43" t="s">
        <v>20</v>
      </c>
      <c r="F21" s="44">
        <v>3.125</v>
      </c>
      <c r="G21" s="43" t="s">
        <v>50</v>
      </c>
      <c r="H21" s="38" t="s">
        <v>43</v>
      </c>
    </row>
    <row r="22" spans="1:8" s="6" customFormat="1" ht="72.599999999999994" thickBot="1" x14ac:dyDescent="0.35">
      <c r="A22" s="45" t="s">
        <v>21</v>
      </c>
      <c r="B22" s="46" t="s">
        <v>36</v>
      </c>
      <c r="C22" s="46" t="s">
        <v>37</v>
      </c>
      <c r="D22" s="46" t="s">
        <v>34</v>
      </c>
      <c r="E22" s="46" t="s">
        <v>22</v>
      </c>
      <c r="F22" s="61">
        <v>1089.7149186000001</v>
      </c>
      <c r="G22" s="46" t="s">
        <v>21</v>
      </c>
      <c r="H22" s="62" t="s">
        <v>80</v>
      </c>
    </row>
    <row r="23" spans="1:8" s="6" customFormat="1" ht="18" customHeight="1" x14ac:dyDescent="0.3">
      <c r="A23" s="47">
        <v>302222</v>
      </c>
      <c r="B23" s="48" t="s">
        <v>53</v>
      </c>
      <c r="C23" s="48" t="s">
        <v>35</v>
      </c>
      <c r="D23" s="48" t="s">
        <v>51</v>
      </c>
      <c r="E23" s="49" t="s">
        <v>22</v>
      </c>
      <c r="F23" s="37">
        <f>31978.01/1000</f>
        <v>31.978009999999998</v>
      </c>
      <c r="G23" s="49" t="s">
        <v>21</v>
      </c>
      <c r="H23" s="74" t="s">
        <v>44</v>
      </c>
    </row>
    <row r="24" spans="1:8" s="6" customFormat="1" ht="18" customHeight="1" x14ac:dyDescent="0.3">
      <c r="A24" s="47">
        <v>301961</v>
      </c>
      <c r="B24" s="48" t="s">
        <v>53</v>
      </c>
      <c r="C24" s="48" t="s">
        <v>35</v>
      </c>
      <c r="D24" s="48" t="s">
        <v>52</v>
      </c>
      <c r="E24" s="49" t="s">
        <v>22</v>
      </c>
      <c r="F24" s="37">
        <f>22429.41/1000</f>
        <v>22.429410000000001</v>
      </c>
      <c r="G24" s="49" t="s">
        <v>21</v>
      </c>
      <c r="H24" s="74"/>
    </row>
    <row r="25" spans="1:8" s="6" customFormat="1" ht="18" customHeight="1" x14ac:dyDescent="0.3">
      <c r="A25" s="47">
        <v>302219</v>
      </c>
      <c r="B25" s="48" t="s">
        <v>53</v>
      </c>
      <c r="C25" s="48" t="s">
        <v>35</v>
      </c>
      <c r="D25" s="48" t="s">
        <v>51</v>
      </c>
      <c r="E25" s="49" t="s">
        <v>22</v>
      </c>
      <c r="F25" s="37">
        <f>62089.51/1000</f>
        <v>62.089510000000004</v>
      </c>
      <c r="G25" s="49" t="s">
        <v>21</v>
      </c>
      <c r="H25" s="74"/>
    </row>
    <row r="26" spans="1:8" s="6" customFormat="1" ht="18" customHeight="1" x14ac:dyDescent="0.3">
      <c r="A26" s="47">
        <v>302220</v>
      </c>
      <c r="B26" s="48" t="s">
        <v>53</v>
      </c>
      <c r="C26" s="48" t="s">
        <v>35</v>
      </c>
      <c r="D26" s="48" t="s">
        <v>51</v>
      </c>
      <c r="E26" s="49" t="s">
        <v>22</v>
      </c>
      <c r="F26" s="37">
        <f>53193.42/1000</f>
        <v>53.193419999999996</v>
      </c>
      <c r="G26" s="49" t="s">
        <v>21</v>
      </c>
      <c r="H26" s="74"/>
    </row>
    <row r="27" spans="1:8" s="6" customFormat="1" ht="18" customHeight="1" thickBot="1" x14ac:dyDescent="0.35">
      <c r="A27" s="63">
        <v>302226</v>
      </c>
      <c r="B27" s="48" t="s">
        <v>53</v>
      </c>
      <c r="C27" s="48" t="s">
        <v>35</v>
      </c>
      <c r="D27" s="48" t="s">
        <v>51</v>
      </c>
      <c r="E27" s="49" t="s">
        <v>22</v>
      </c>
      <c r="F27" s="37">
        <f>34846.56/1000</f>
        <v>34.846559999999997</v>
      </c>
      <c r="G27" s="49" t="s">
        <v>21</v>
      </c>
      <c r="H27" s="74"/>
    </row>
    <row r="28" spans="1:8" s="6" customFormat="1" ht="31.5" customHeight="1" x14ac:dyDescent="0.3">
      <c r="A28" s="47" t="s">
        <v>93</v>
      </c>
      <c r="B28" s="50" t="s">
        <v>83</v>
      </c>
      <c r="C28" s="50" t="s">
        <v>73</v>
      </c>
      <c r="D28" s="50" t="s">
        <v>40</v>
      </c>
      <c r="E28" s="50" t="s">
        <v>22</v>
      </c>
      <c r="F28" s="51">
        <v>2.4927600000000001</v>
      </c>
      <c r="G28" s="52" t="s">
        <v>21</v>
      </c>
      <c r="H28" s="38" t="s">
        <v>57</v>
      </c>
    </row>
    <row r="29" spans="1:8" s="6" customFormat="1" ht="28.8" x14ac:dyDescent="0.3">
      <c r="A29" s="47" t="s">
        <v>94</v>
      </c>
      <c r="B29" s="48" t="s">
        <v>84</v>
      </c>
      <c r="C29" s="48" t="s">
        <v>73</v>
      </c>
      <c r="D29" s="48" t="s">
        <v>74</v>
      </c>
      <c r="E29" s="48" t="s">
        <v>22</v>
      </c>
      <c r="F29" s="37">
        <v>98.396000000000001</v>
      </c>
      <c r="G29" s="53" t="s">
        <v>21</v>
      </c>
      <c r="H29" s="41" t="s">
        <v>58</v>
      </c>
    </row>
    <row r="30" spans="1:8" s="6" customFormat="1" ht="42" customHeight="1" x14ac:dyDescent="0.3">
      <c r="A30" s="47" t="s">
        <v>95</v>
      </c>
      <c r="B30" s="48" t="s">
        <v>75</v>
      </c>
      <c r="C30" s="48" t="s">
        <v>73</v>
      </c>
      <c r="D30" s="48" t="s">
        <v>74</v>
      </c>
      <c r="E30" s="48" t="s">
        <v>22</v>
      </c>
      <c r="F30" s="37">
        <v>8.0380900000000004</v>
      </c>
      <c r="G30" s="53" t="s">
        <v>21</v>
      </c>
      <c r="H30" s="41" t="s">
        <v>59</v>
      </c>
    </row>
    <row r="31" spans="1:8" s="6" customFormat="1" ht="28.8" x14ac:dyDescent="0.3">
      <c r="A31" s="47" t="s">
        <v>96</v>
      </c>
      <c r="B31" s="48" t="s">
        <v>97</v>
      </c>
      <c r="C31" s="48" t="s">
        <v>73</v>
      </c>
      <c r="D31" s="48" t="s">
        <v>51</v>
      </c>
      <c r="E31" s="48" t="s">
        <v>22</v>
      </c>
      <c r="F31" s="37">
        <v>94.015699999999995</v>
      </c>
      <c r="G31" s="53" t="s">
        <v>21</v>
      </c>
      <c r="H31" s="41" t="s">
        <v>60</v>
      </c>
    </row>
    <row r="32" spans="1:8" s="6" customFormat="1" ht="31.5" customHeight="1" x14ac:dyDescent="0.3">
      <c r="A32" s="47" t="s">
        <v>54</v>
      </c>
      <c r="B32" s="48" t="s">
        <v>86</v>
      </c>
      <c r="C32" s="48" t="s">
        <v>73</v>
      </c>
      <c r="D32" s="48" t="s">
        <v>52</v>
      </c>
      <c r="E32" s="48" t="s">
        <v>22</v>
      </c>
      <c r="F32" s="37">
        <v>33.392180000000003</v>
      </c>
      <c r="G32" s="53" t="s">
        <v>21</v>
      </c>
      <c r="H32" s="41" t="s">
        <v>61</v>
      </c>
    </row>
    <row r="33" spans="1:8" s="6" customFormat="1" ht="31.5" customHeight="1" x14ac:dyDescent="0.3">
      <c r="A33" s="47" t="s">
        <v>98</v>
      </c>
      <c r="B33" s="48" t="s">
        <v>87</v>
      </c>
      <c r="C33" s="48" t="s">
        <v>73</v>
      </c>
      <c r="D33" s="48" t="s">
        <v>52</v>
      </c>
      <c r="E33" s="48" t="s">
        <v>22</v>
      </c>
      <c r="F33" s="37">
        <v>8.1537000000000006</v>
      </c>
      <c r="G33" s="53" t="s">
        <v>21</v>
      </c>
      <c r="H33" s="41" t="s">
        <v>62</v>
      </c>
    </row>
    <row r="34" spans="1:8" s="6" customFormat="1" ht="31.5" customHeight="1" x14ac:dyDescent="0.3">
      <c r="A34" s="47" t="s">
        <v>99</v>
      </c>
      <c r="B34" s="48" t="s">
        <v>88</v>
      </c>
      <c r="C34" s="48" t="s">
        <v>73</v>
      </c>
      <c r="D34" s="48" t="s">
        <v>51</v>
      </c>
      <c r="E34" s="48" t="s">
        <v>22</v>
      </c>
      <c r="F34" s="37">
        <v>467.82364000000001</v>
      </c>
      <c r="G34" s="53" t="s">
        <v>21</v>
      </c>
      <c r="H34" s="41" t="s">
        <v>63</v>
      </c>
    </row>
    <row r="35" spans="1:8" s="6" customFormat="1" ht="43.2" x14ac:dyDescent="0.3">
      <c r="A35" s="47" t="s">
        <v>100</v>
      </c>
      <c r="B35" s="48" t="s">
        <v>72</v>
      </c>
      <c r="C35" s="48" t="s">
        <v>73</v>
      </c>
      <c r="D35" s="48" t="s">
        <v>74</v>
      </c>
      <c r="E35" s="48" t="s">
        <v>22</v>
      </c>
      <c r="F35" s="37">
        <v>230.64166</v>
      </c>
      <c r="G35" s="53" t="s">
        <v>21</v>
      </c>
      <c r="H35" s="41" t="s">
        <v>64</v>
      </c>
    </row>
    <row r="36" spans="1:8" s="6" customFormat="1" ht="31.5" customHeight="1" x14ac:dyDescent="0.3">
      <c r="A36" s="47" t="s">
        <v>101</v>
      </c>
      <c r="B36" s="48" t="s">
        <v>89</v>
      </c>
      <c r="C36" s="48" t="s">
        <v>29</v>
      </c>
      <c r="D36" s="48" t="s">
        <v>90</v>
      </c>
      <c r="E36" s="48" t="s">
        <v>22</v>
      </c>
      <c r="F36" s="37">
        <v>186.50283999999999</v>
      </c>
      <c r="G36" s="53" t="s">
        <v>21</v>
      </c>
      <c r="H36" s="41" t="s">
        <v>65</v>
      </c>
    </row>
    <row r="37" spans="1:8" s="6" customFormat="1" ht="28.8" x14ac:dyDescent="0.3">
      <c r="A37" s="47" t="s">
        <v>102</v>
      </c>
      <c r="B37" s="55" t="s">
        <v>85</v>
      </c>
      <c r="C37" s="55" t="s">
        <v>77</v>
      </c>
      <c r="D37" s="55" t="s">
        <v>51</v>
      </c>
      <c r="E37" s="48" t="s">
        <v>22</v>
      </c>
      <c r="F37" s="37">
        <v>32.71011</v>
      </c>
      <c r="G37" s="53" t="s">
        <v>21</v>
      </c>
      <c r="H37" s="41" t="s">
        <v>66</v>
      </c>
    </row>
    <row r="38" spans="1:8" s="6" customFormat="1" ht="43.2" x14ac:dyDescent="0.3">
      <c r="A38" s="47" t="s">
        <v>103</v>
      </c>
      <c r="B38" s="55" t="s">
        <v>89</v>
      </c>
      <c r="C38" s="55" t="s">
        <v>104</v>
      </c>
      <c r="D38" s="55" t="s">
        <v>90</v>
      </c>
      <c r="E38" s="48" t="s">
        <v>22</v>
      </c>
      <c r="F38" s="37">
        <v>2459.69454</v>
      </c>
      <c r="G38" s="53" t="s">
        <v>21</v>
      </c>
      <c r="H38" s="41" t="s">
        <v>67</v>
      </c>
    </row>
    <row r="39" spans="1:8" s="6" customFormat="1" x14ac:dyDescent="0.3">
      <c r="A39" s="54" t="s">
        <v>105</v>
      </c>
      <c r="B39" s="55" t="s">
        <v>76</v>
      </c>
      <c r="C39" s="55" t="s">
        <v>77</v>
      </c>
      <c r="D39" s="55" t="s">
        <v>78</v>
      </c>
      <c r="E39" s="48" t="s">
        <v>22</v>
      </c>
      <c r="F39" s="37">
        <v>46.784039999999997</v>
      </c>
      <c r="G39" s="53" t="s">
        <v>21</v>
      </c>
      <c r="H39" s="41" t="s">
        <v>68</v>
      </c>
    </row>
    <row r="40" spans="1:8" s="6" customFormat="1" ht="31.5" customHeight="1" x14ac:dyDescent="0.3">
      <c r="A40" s="54" t="s">
        <v>55</v>
      </c>
      <c r="B40" s="55" t="s">
        <v>91</v>
      </c>
      <c r="C40" s="55" t="s">
        <v>77</v>
      </c>
      <c r="D40" s="55" t="s">
        <v>34</v>
      </c>
      <c r="E40" s="48" t="s">
        <v>22</v>
      </c>
      <c r="F40" s="37">
        <v>1.7934000000000001</v>
      </c>
      <c r="G40" s="53" t="s">
        <v>21</v>
      </c>
      <c r="H40" s="41" t="s">
        <v>69</v>
      </c>
    </row>
    <row r="41" spans="1:8" s="6" customFormat="1" ht="31.5" customHeight="1" x14ac:dyDescent="0.3">
      <c r="A41" s="54" t="s">
        <v>56</v>
      </c>
      <c r="B41" s="55" t="s">
        <v>92</v>
      </c>
      <c r="C41" s="55" t="s">
        <v>77</v>
      </c>
      <c r="D41" s="55" t="s">
        <v>51</v>
      </c>
      <c r="E41" s="48" t="s">
        <v>22</v>
      </c>
      <c r="F41" s="37">
        <v>14.32695</v>
      </c>
      <c r="G41" s="53" t="s">
        <v>21</v>
      </c>
      <c r="H41" s="41" t="s">
        <v>70</v>
      </c>
    </row>
    <row r="42" spans="1:8" s="6" customFormat="1" ht="29.4" thickBot="1" x14ac:dyDescent="0.35">
      <c r="A42" s="63" t="s">
        <v>106</v>
      </c>
      <c r="B42" s="56" t="s">
        <v>107</v>
      </c>
      <c r="C42" s="56" t="s">
        <v>29</v>
      </c>
      <c r="D42" s="56" t="s">
        <v>90</v>
      </c>
      <c r="E42" s="56" t="s">
        <v>22</v>
      </c>
      <c r="F42" s="57">
        <v>89.311479999999989</v>
      </c>
      <c r="G42" s="58" t="s">
        <v>21</v>
      </c>
      <c r="H42" s="41" t="s">
        <v>71</v>
      </c>
    </row>
    <row r="43" spans="1:8" ht="15" thickBot="1" x14ac:dyDescent="0.35">
      <c r="A43" s="16"/>
      <c r="E43" s="59" t="s">
        <v>42</v>
      </c>
      <c r="F43" s="60">
        <f>SUM(F21:F42)</f>
        <v>5071.4539185999993</v>
      </c>
      <c r="H43" s="17"/>
    </row>
    <row r="44" spans="1:8" ht="18" x14ac:dyDescent="0.35">
      <c r="A44" s="19" t="s">
        <v>33</v>
      </c>
      <c r="H44" s="17"/>
    </row>
    <row r="45" spans="1:8" ht="15" customHeight="1" x14ac:dyDescent="0.3">
      <c r="A45" s="16"/>
      <c r="B45" s="21"/>
      <c r="H45" s="17"/>
    </row>
    <row r="46" spans="1:8" x14ac:dyDescent="0.3">
      <c r="A46" s="16"/>
      <c r="B46" s="66" t="s">
        <v>3</v>
      </c>
      <c r="C46" s="66"/>
      <c r="D46" s="66"/>
      <c r="E46" s="66"/>
      <c r="F46" s="66"/>
      <c r="H46" s="17"/>
    </row>
    <row r="47" spans="1:8" ht="33.75" customHeight="1" x14ac:dyDescent="0.3">
      <c r="A47" s="16"/>
      <c r="B47" s="22" t="s">
        <v>38</v>
      </c>
      <c r="C47" s="22" t="s">
        <v>39</v>
      </c>
      <c r="D47" s="22" t="s">
        <v>41</v>
      </c>
      <c r="E47" s="22" t="s">
        <v>45</v>
      </c>
      <c r="F47" s="22" t="s">
        <v>0</v>
      </c>
      <c r="H47" s="17"/>
    </row>
    <row r="48" spans="1:8" x14ac:dyDescent="0.3">
      <c r="A48" s="16"/>
      <c r="B48" s="1" t="s">
        <v>1</v>
      </c>
      <c r="C48" s="1" t="s">
        <v>1</v>
      </c>
      <c r="D48" s="1" t="s">
        <v>1</v>
      </c>
      <c r="E48" s="1" t="s">
        <v>1</v>
      </c>
      <c r="F48" s="1" t="s">
        <v>1</v>
      </c>
      <c r="H48" s="17"/>
    </row>
    <row r="49" spans="1:11" s="7" customFormat="1" ht="35.1" customHeight="1" x14ac:dyDescent="0.3">
      <c r="A49" s="2" t="s">
        <v>2</v>
      </c>
      <c r="B49" s="29">
        <v>1500</v>
      </c>
      <c r="C49" s="29">
        <v>1500</v>
      </c>
      <c r="D49" s="29">
        <v>1500</v>
      </c>
      <c r="E49" s="29">
        <v>1500</v>
      </c>
      <c r="F49" s="8">
        <f>SUM(B49:E49)</f>
        <v>6000</v>
      </c>
      <c r="H49" s="28" t="s">
        <v>81</v>
      </c>
    </row>
    <row r="50" spans="1:11" s="7" customFormat="1" ht="28.8" x14ac:dyDescent="0.3">
      <c r="A50" s="4" t="s">
        <v>5</v>
      </c>
      <c r="B50" s="29">
        <v>1689.7</v>
      </c>
      <c r="C50" s="29">
        <v>4268.7</v>
      </c>
      <c r="D50" s="29">
        <v>4362.6000000000004</v>
      </c>
      <c r="E50" s="29">
        <v>1649.2</v>
      </c>
      <c r="F50" s="8">
        <f>SUM(B50:E50)</f>
        <v>11970.2</v>
      </c>
      <c r="H50" s="28" t="s">
        <v>108</v>
      </c>
    </row>
    <row r="51" spans="1:11" x14ac:dyDescent="0.3">
      <c r="A51" s="30"/>
      <c r="B51" s="31"/>
      <c r="C51" s="31"/>
      <c r="D51" s="31"/>
      <c r="E51" s="31"/>
      <c r="F51" s="32"/>
      <c r="H51" s="28"/>
    </row>
    <row r="52" spans="1:11" x14ac:dyDescent="0.3">
      <c r="A52" s="16"/>
      <c r="H52" s="17"/>
    </row>
    <row r="53" spans="1:11" ht="327.75" customHeight="1" x14ac:dyDescent="0.3">
      <c r="A53" s="67" t="s">
        <v>30</v>
      </c>
      <c r="B53" s="68"/>
      <c r="C53" s="68"/>
      <c r="D53" s="68"/>
      <c r="E53" s="68"/>
      <c r="F53" s="68"/>
      <c r="G53" s="68"/>
      <c r="H53" s="69"/>
      <c r="I53" s="12"/>
      <c r="J53" s="12"/>
      <c r="K53" s="12"/>
    </row>
    <row r="54" spans="1:11" x14ac:dyDescent="0.3">
      <c r="A54" s="12"/>
      <c r="B54" s="12"/>
      <c r="C54" s="12"/>
      <c r="D54" s="12"/>
      <c r="E54" s="12"/>
      <c r="F54" s="12"/>
      <c r="G54" s="12"/>
      <c r="H54" s="12"/>
      <c r="I54" s="12"/>
      <c r="J54" s="12"/>
      <c r="K54" s="12"/>
    </row>
    <row r="55" spans="1:11" x14ac:dyDescent="0.3">
      <c r="A55" s="12"/>
      <c r="B55" s="12"/>
      <c r="C55" s="12"/>
      <c r="D55" s="12"/>
      <c r="E55" s="12"/>
      <c r="F55" s="12"/>
      <c r="G55" s="12"/>
      <c r="H55" s="12"/>
      <c r="I55" s="12"/>
      <c r="J55" s="12"/>
      <c r="K55" s="12"/>
    </row>
    <row r="56" spans="1:11" x14ac:dyDescent="0.3">
      <c r="A56" s="12"/>
      <c r="B56" s="12"/>
      <c r="C56" s="12"/>
      <c r="D56" s="12"/>
      <c r="E56" s="12"/>
      <c r="F56" s="12"/>
      <c r="G56" s="12"/>
      <c r="H56" s="12"/>
      <c r="I56" s="12"/>
      <c r="J56" s="12"/>
      <c r="K56" s="12"/>
    </row>
    <row r="57" spans="1:11" x14ac:dyDescent="0.3">
      <c r="A57" s="12"/>
      <c r="B57" s="12"/>
      <c r="C57" s="12"/>
      <c r="D57" s="12"/>
      <c r="E57" s="12"/>
      <c r="F57" s="12"/>
      <c r="G57" s="12"/>
      <c r="H57" s="12"/>
      <c r="I57" s="12"/>
      <c r="J57" s="12"/>
      <c r="K57" s="12"/>
    </row>
    <row r="58" spans="1:11" x14ac:dyDescent="0.3">
      <c r="A58" s="12"/>
      <c r="B58" s="12"/>
      <c r="C58" s="12"/>
      <c r="D58" s="12"/>
      <c r="E58" s="12"/>
      <c r="F58" s="12"/>
      <c r="G58" s="12"/>
      <c r="H58" s="12"/>
      <c r="I58" s="12"/>
      <c r="J58" s="12"/>
      <c r="K58" s="12"/>
    </row>
    <row r="59" spans="1:11" x14ac:dyDescent="0.3">
      <c r="A59" s="12"/>
      <c r="B59" s="12"/>
      <c r="C59" s="12"/>
      <c r="D59" s="12"/>
      <c r="E59" s="12"/>
      <c r="F59" s="12"/>
      <c r="G59" s="12"/>
      <c r="H59" s="12"/>
      <c r="I59" s="12"/>
      <c r="J59" s="12"/>
      <c r="K59" s="12"/>
    </row>
    <row r="60" spans="1:11" x14ac:dyDescent="0.3">
      <c r="A60" s="12"/>
      <c r="B60" s="12"/>
      <c r="C60" s="12"/>
      <c r="D60" s="12"/>
      <c r="E60" s="12"/>
      <c r="F60" s="12"/>
      <c r="G60" s="12"/>
      <c r="H60" s="12"/>
      <c r="I60" s="12"/>
      <c r="J60" s="12"/>
      <c r="K60" s="12"/>
    </row>
    <row r="61" spans="1:11" x14ac:dyDescent="0.3">
      <c r="A61" s="12"/>
      <c r="B61" s="12"/>
      <c r="C61" s="12"/>
      <c r="D61" s="12"/>
      <c r="E61" s="12"/>
      <c r="F61" s="12"/>
      <c r="G61" s="12"/>
      <c r="H61" s="12"/>
      <c r="I61" s="12"/>
      <c r="J61" s="12"/>
      <c r="K61" s="12"/>
    </row>
    <row r="62" spans="1:11" x14ac:dyDescent="0.3">
      <c r="A62" s="12"/>
      <c r="B62" s="12"/>
      <c r="C62" s="12"/>
      <c r="D62" s="12"/>
      <c r="E62" s="12"/>
      <c r="F62" s="12"/>
      <c r="G62" s="12"/>
      <c r="H62" s="12"/>
      <c r="I62" s="12"/>
      <c r="J62" s="12"/>
      <c r="K62" s="12"/>
    </row>
    <row r="63" spans="1:11" x14ac:dyDescent="0.3">
      <c r="A63" s="12"/>
      <c r="B63" s="12"/>
      <c r="C63" s="12"/>
      <c r="D63" s="12"/>
      <c r="E63" s="12"/>
      <c r="F63" s="12"/>
      <c r="G63" s="12"/>
      <c r="H63" s="12"/>
      <c r="I63" s="12"/>
      <c r="J63" s="12"/>
      <c r="K63" s="12"/>
    </row>
    <row r="64" spans="1:11" x14ac:dyDescent="0.3">
      <c r="A64" s="12"/>
      <c r="B64" s="12"/>
      <c r="C64" s="12"/>
      <c r="D64" s="12"/>
      <c r="E64" s="12"/>
      <c r="F64" s="12"/>
      <c r="G64" s="12"/>
      <c r="H64" s="12"/>
      <c r="I64" s="12"/>
      <c r="J64" s="12"/>
      <c r="K64" s="12"/>
    </row>
    <row r="65" spans="1:11" x14ac:dyDescent="0.3">
      <c r="A65" s="12"/>
      <c r="B65" s="12"/>
      <c r="C65" s="12"/>
      <c r="D65" s="12"/>
      <c r="E65" s="12"/>
      <c r="F65" s="12"/>
      <c r="G65" s="12"/>
      <c r="H65" s="12"/>
      <c r="I65" s="12"/>
      <c r="J65" s="12"/>
      <c r="K65" s="12"/>
    </row>
    <row r="66" spans="1:11" x14ac:dyDescent="0.3">
      <c r="A66" s="12"/>
      <c r="B66" s="12"/>
      <c r="C66" s="12"/>
      <c r="D66" s="12"/>
      <c r="E66" s="12"/>
      <c r="F66" s="12"/>
      <c r="G66" s="12"/>
      <c r="H66" s="12"/>
      <c r="I66" s="12"/>
      <c r="J66" s="12"/>
      <c r="K66" s="12"/>
    </row>
    <row r="67" spans="1:11" ht="82.5" customHeight="1" x14ac:dyDescent="0.3">
      <c r="A67" s="12"/>
      <c r="B67" s="12"/>
      <c r="C67" s="12"/>
      <c r="D67" s="12"/>
      <c r="E67" s="12"/>
      <c r="F67" s="12"/>
      <c r="G67" s="12"/>
      <c r="H67" s="12"/>
      <c r="I67" s="12"/>
      <c r="J67" s="12"/>
      <c r="K67" s="12"/>
    </row>
    <row r="68" spans="1:11" x14ac:dyDescent="0.3">
      <c r="A68" t="s">
        <v>18</v>
      </c>
    </row>
  </sheetData>
  <sheetProtection sheet="1" objects="1" scenarios="1"/>
  <mergeCells count="12">
    <mergeCell ref="G19:G20"/>
    <mergeCell ref="B46:F46"/>
    <mergeCell ref="A53:H53"/>
    <mergeCell ref="B11:C11"/>
    <mergeCell ref="D11:F11"/>
    <mergeCell ref="A19:A20"/>
    <mergeCell ref="B19:B20"/>
    <mergeCell ref="C19:C20"/>
    <mergeCell ref="D19:D20"/>
    <mergeCell ref="E19:E20"/>
    <mergeCell ref="F19:F20"/>
    <mergeCell ref="H23:H27"/>
  </mergeCells>
  <phoneticPr fontId="28" type="noConversion"/>
  <printOptions horizontalCentered="1" verticalCentered="1"/>
  <pageMargins left="0.19685039370078741" right="0.19685039370078741" top="0.39370078740157483" bottom="0.39370078740157483" header="0.39370078740157483" footer="0.19685039370078741"/>
  <pageSetup paperSize="8" scale="4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00E73C1D15C547B26A6F9B80C206B9" ma:contentTypeVersion="15" ma:contentTypeDescription="Create a new document." ma:contentTypeScope="" ma:versionID="358e952945683e9d6856354d327685b3">
  <xsd:schema xmlns:xsd="http://www.w3.org/2001/XMLSchema" xmlns:xs="http://www.w3.org/2001/XMLSchema" xmlns:p="http://schemas.microsoft.com/office/2006/metadata/properties" xmlns:ns1="http://schemas.microsoft.com/sharepoint/v3" xmlns:ns3="860ab696-1ae6-4a33-84bb-dde2da6f3f6e" xmlns:ns4="0ce72713-c3c0-4cb1-a292-6d088c880fad" targetNamespace="http://schemas.microsoft.com/office/2006/metadata/properties" ma:root="true" ma:fieldsID="ad98662b3822b70dad7a4cdd94d085d2" ns1:_="" ns3:_="" ns4:_="">
    <xsd:import namespace="http://schemas.microsoft.com/sharepoint/v3"/>
    <xsd:import namespace="860ab696-1ae6-4a33-84bb-dde2da6f3f6e"/>
    <xsd:import namespace="0ce72713-c3c0-4cb1-a292-6d088c880fa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0ab696-1ae6-4a33-84bb-dde2da6f3f6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72713-c3c0-4cb1-a292-6d088c880fad"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element name="SharingHintHash" ma:index="14"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C76247-F901-4C90-8394-E0B3794D3254}">
  <ds:schemaRefs>
    <ds:schemaRef ds:uri="http://schemas.microsoft.com/sharepoint/v3/contenttype/forms"/>
  </ds:schemaRefs>
</ds:datastoreItem>
</file>

<file path=customXml/itemProps2.xml><?xml version="1.0" encoding="utf-8"?>
<ds:datastoreItem xmlns:ds="http://schemas.openxmlformats.org/officeDocument/2006/customXml" ds:itemID="{CB5ED0BA-45C5-4D6B-AB22-14CB98102AD0}">
  <ds:schemaRefs>
    <ds:schemaRef ds:uri="0ce72713-c3c0-4cb1-a292-6d088c880fad"/>
    <ds:schemaRef ds:uri="http://purl.org/dc/elements/1.1/"/>
    <ds:schemaRef ds:uri="http://schemas.microsoft.com/sharepoint/v3"/>
    <ds:schemaRef ds:uri="http://schemas.microsoft.com/office/2006/metadata/properties"/>
    <ds:schemaRef ds:uri="860ab696-1ae6-4a33-84bb-dde2da6f3f6e"/>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A2726C2B-216D-45CB-AD03-5AE03138B8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60ab696-1ae6-4a33-84bb-dde2da6f3f6e"/>
    <ds:schemaRef ds:uri="0ce72713-c3c0-4cb1-a292-6d088c880f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Templ 2 - Infrast info template</vt:lpstr>
      <vt:lpstr>'Templ 2 - Infrast info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Queensland Government</dc:creator>
  <cp:lastModifiedBy>Oddbjorn Ludvigsen</cp:lastModifiedBy>
  <cp:lastPrinted>2021-03-04T23:51:03Z</cp:lastPrinted>
  <dcterms:created xsi:type="dcterms:W3CDTF">2018-08-14T02:59:22Z</dcterms:created>
  <dcterms:modified xsi:type="dcterms:W3CDTF">2024-11-19T03:57:14Z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0x0101009300E73C1D15C547B26A6F9B80C206B9</vt:lpwstr>
  </property>
</Properties>
</file>